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_xmlsignatures/sig2.xml" ContentType="application/vnd.openxmlformats-package.digital-signature-xmlsignatur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digital-signature/origin" Target="_xmlsignatures/origin1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780" windowHeight="11388"/>
  </bookViews>
  <sheets>
    <sheet name="Programa adquisiciones" sheetId="1" r:id="rId1"/>
  </sheets>
  <externalReferences>
    <externalReference r:id="rId2"/>
  </externalReferences>
  <definedNames>
    <definedName name="_xlnm.Print_Area" localSheetId="0">'Programa adquisiciones'!$A$1:$I$91</definedName>
    <definedName name="_xlnm.Print_Titles" localSheetId="0">'Programa adquisiciones'!$1:$5</definedName>
  </definedNames>
  <calcPr calcId="145621"/>
</workbook>
</file>

<file path=xl/calcChain.xml><?xml version="1.0" encoding="utf-8"?>
<calcChain xmlns="http://schemas.openxmlformats.org/spreadsheetml/2006/main">
  <c r="C78" i="1" l="1"/>
  <c r="C65" i="1"/>
  <c r="C40" i="1"/>
  <c r="C38" i="1"/>
  <c r="C30" i="1"/>
  <c r="C25" i="1"/>
  <c r="C7" i="1"/>
  <c r="H78" i="1" l="1"/>
  <c r="H40" i="1"/>
  <c r="H7" i="1"/>
  <c r="D65" i="1"/>
  <c r="D40" i="1"/>
  <c r="D30" i="1" l="1"/>
  <c r="D7" i="1"/>
  <c r="I83" i="1" l="1"/>
  <c r="H83" i="1"/>
  <c r="G83" i="1"/>
  <c r="F83" i="1"/>
  <c r="E83" i="1"/>
  <c r="D83" i="1"/>
  <c r="C83" i="1"/>
  <c r="I79" i="1"/>
  <c r="H79" i="1"/>
  <c r="G79" i="1"/>
  <c r="F79" i="1"/>
  <c r="F78" i="1" s="1"/>
  <c r="E79" i="1"/>
  <c r="E78" i="1" s="1"/>
  <c r="D79" i="1"/>
  <c r="C79" i="1"/>
  <c r="I73" i="1"/>
  <c r="H73" i="1"/>
  <c r="G73" i="1"/>
  <c r="G65" i="1" s="1"/>
  <c r="F73" i="1"/>
  <c r="E73" i="1"/>
  <c r="D73" i="1"/>
  <c r="C73" i="1"/>
  <c r="I71" i="1"/>
  <c r="H71" i="1"/>
  <c r="G71" i="1"/>
  <c r="F71" i="1"/>
  <c r="E71" i="1"/>
  <c r="D71" i="1"/>
  <c r="C71" i="1"/>
  <c r="I68" i="1"/>
  <c r="H68" i="1"/>
  <c r="G68" i="1"/>
  <c r="F68" i="1"/>
  <c r="E68" i="1"/>
  <c r="D68" i="1"/>
  <c r="C68" i="1"/>
  <c r="I66" i="1"/>
  <c r="H66" i="1"/>
  <c r="G66" i="1"/>
  <c r="F66" i="1"/>
  <c r="E66" i="1"/>
  <c r="D66" i="1"/>
  <c r="C66" i="1"/>
  <c r="I60" i="1"/>
  <c r="H60" i="1"/>
  <c r="G60" i="1"/>
  <c r="F60" i="1"/>
  <c r="E60" i="1"/>
  <c r="D60" i="1"/>
  <c r="C60" i="1"/>
  <c r="I58" i="1"/>
  <c r="H58" i="1"/>
  <c r="G58" i="1"/>
  <c r="F58" i="1"/>
  <c r="E58" i="1"/>
  <c r="D58" i="1"/>
  <c r="C58" i="1"/>
  <c r="I55" i="1"/>
  <c r="H55" i="1"/>
  <c r="G55" i="1"/>
  <c r="F55" i="1"/>
  <c r="E55" i="1"/>
  <c r="D55" i="1"/>
  <c r="C55" i="1"/>
  <c r="I50" i="1"/>
  <c r="H50" i="1"/>
  <c r="G50" i="1"/>
  <c r="F50" i="1"/>
  <c r="E50" i="1"/>
  <c r="D50" i="1"/>
  <c r="C50" i="1"/>
  <c r="I48" i="1"/>
  <c r="H48" i="1"/>
  <c r="G48" i="1"/>
  <c r="F48" i="1"/>
  <c r="E48" i="1"/>
  <c r="D48" i="1"/>
  <c r="C48" i="1"/>
  <c r="I45" i="1"/>
  <c r="H45" i="1"/>
  <c r="G45" i="1"/>
  <c r="F45" i="1"/>
  <c r="E45" i="1"/>
  <c r="D45" i="1"/>
  <c r="C45" i="1"/>
  <c r="I41" i="1"/>
  <c r="H41" i="1"/>
  <c r="G41" i="1"/>
  <c r="F41" i="1"/>
  <c r="E41" i="1"/>
  <c r="D41" i="1"/>
  <c r="C41" i="1"/>
  <c r="H36" i="1"/>
  <c r="H30" i="1" s="1"/>
  <c r="F36" i="1"/>
  <c r="E36" i="1"/>
  <c r="D36" i="1"/>
  <c r="C36" i="1"/>
  <c r="F34" i="1"/>
  <c r="F30" i="1" s="1"/>
  <c r="E34" i="1"/>
  <c r="D34" i="1"/>
  <c r="C34" i="1"/>
  <c r="F31" i="1"/>
  <c r="E31" i="1"/>
  <c r="E30" i="1" s="1"/>
  <c r="D31" i="1"/>
  <c r="C31" i="1"/>
  <c r="I30" i="1"/>
  <c r="G30" i="1"/>
  <c r="I28" i="1"/>
  <c r="H28" i="1"/>
  <c r="G28" i="1"/>
  <c r="F28" i="1"/>
  <c r="E28" i="1"/>
  <c r="D28" i="1"/>
  <c r="C28" i="1"/>
  <c r="I26" i="1"/>
  <c r="I25" i="1" s="1"/>
  <c r="H26" i="1"/>
  <c r="H25" i="1" s="1"/>
  <c r="H38" i="1" s="1"/>
  <c r="G26" i="1"/>
  <c r="G25" i="1" s="1"/>
  <c r="F26" i="1"/>
  <c r="F25" i="1" s="1"/>
  <c r="E26" i="1"/>
  <c r="E25" i="1" s="1"/>
  <c r="D26" i="1"/>
  <c r="D25" i="1" s="1"/>
  <c r="D38" i="1" s="1"/>
  <c r="C26" i="1"/>
  <c r="I21" i="1"/>
  <c r="H21" i="1"/>
  <c r="G21" i="1"/>
  <c r="F21" i="1"/>
  <c r="E21" i="1"/>
  <c r="D21" i="1"/>
  <c r="C21" i="1"/>
  <c r="I19" i="1"/>
  <c r="H19" i="1"/>
  <c r="G19" i="1"/>
  <c r="F19" i="1"/>
  <c r="E19" i="1"/>
  <c r="D19" i="1"/>
  <c r="C19" i="1"/>
  <c r="E16" i="1"/>
  <c r="E14" i="1" s="1"/>
  <c r="I14" i="1"/>
  <c r="I7" i="1" s="1"/>
  <c r="H14" i="1"/>
  <c r="G14" i="1"/>
  <c r="F14" i="1"/>
  <c r="F7" i="1" s="1"/>
  <c r="F38" i="1" s="1"/>
  <c r="D14" i="1"/>
  <c r="C14" i="1"/>
  <c r="I12" i="1"/>
  <c r="H12" i="1"/>
  <c r="G12" i="1"/>
  <c r="F12" i="1"/>
  <c r="E12" i="1"/>
  <c r="D12" i="1"/>
  <c r="C12" i="1"/>
  <c r="I10" i="1"/>
  <c r="H10" i="1"/>
  <c r="G10" i="1"/>
  <c r="F10" i="1"/>
  <c r="E10" i="1"/>
  <c r="D10" i="1"/>
  <c r="C10" i="1"/>
  <c r="I8" i="1"/>
  <c r="H8" i="1"/>
  <c r="G8" i="1"/>
  <c r="F8" i="1"/>
  <c r="E8" i="1"/>
  <c r="D8" i="1"/>
  <c r="C8" i="1"/>
  <c r="G7" i="1"/>
  <c r="D85" i="1" l="1"/>
  <c r="F40" i="1"/>
  <c r="I40" i="1"/>
  <c r="G78" i="1"/>
  <c r="I65" i="1"/>
  <c r="I78" i="1"/>
  <c r="E40" i="1"/>
  <c r="I38" i="1"/>
  <c r="E7" i="1"/>
  <c r="E38" i="1" s="1"/>
  <c r="G40" i="1"/>
  <c r="D78" i="1"/>
  <c r="E65" i="1"/>
  <c r="F65" i="1"/>
  <c r="H65" i="1"/>
  <c r="G38" i="1"/>
  <c r="C85" i="1"/>
  <c r="E85" i="1" l="1"/>
  <c r="I85" i="1"/>
  <c r="H85" i="1"/>
  <c r="G85" i="1"/>
  <c r="F85" i="1"/>
</calcChain>
</file>

<file path=xl/sharedStrings.xml><?xml version="1.0" encoding="utf-8"?>
<sst xmlns="http://schemas.openxmlformats.org/spreadsheetml/2006/main" count="101" uniqueCount="75">
  <si>
    <t xml:space="preserve"> BANCO CENTRAL DE COSTA RICA </t>
  </si>
  <si>
    <t>AJUSTE  AL PROGRAMA DE ADQUISICIONES 2015</t>
  </si>
  <si>
    <t>Cifras en colones</t>
  </si>
  <si>
    <t>Modificación de Junta Directiva</t>
  </si>
  <si>
    <t>Presupuesto Extraordinario</t>
  </si>
  <si>
    <t>Modificaciones de Gerencia</t>
  </si>
  <si>
    <t>Partida y subpartida</t>
  </si>
  <si>
    <t>Nombre de la partidas y subpartidas</t>
  </si>
  <si>
    <t>No. 01-2015</t>
  </si>
  <si>
    <t>No. 02-2015</t>
  </si>
  <si>
    <t>No. 03-2015</t>
  </si>
  <si>
    <t>No. 04-2015</t>
  </si>
  <si>
    <t>No.1-2015</t>
  </si>
  <si>
    <t>REBAJAR</t>
  </si>
  <si>
    <t>SERVICIOS</t>
  </si>
  <si>
    <t>Alquileres</t>
  </si>
  <si>
    <t>Alquiler de edificios, locales y terrenos</t>
  </si>
  <si>
    <t>Servicios básicos</t>
  </si>
  <si>
    <t>Servicio de energía eléctrica</t>
  </si>
  <si>
    <t>Servicios comerciales y financieros</t>
  </si>
  <si>
    <t>104</t>
  </si>
  <si>
    <t>Servicios de ingeniería</t>
  </si>
  <si>
    <t>Servicios en ciencias económicas y sociales</t>
  </si>
  <si>
    <t>Servicios de desarrollo de sistemas informáticos</t>
  </si>
  <si>
    <t>Otrosservicios de gestión y apoyo</t>
  </si>
  <si>
    <t>Seguros, reaseguros y otras obligaciones</t>
  </si>
  <si>
    <t>Seguros</t>
  </si>
  <si>
    <t>Mantenimiento y reparación</t>
  </si>
  <si>
    <t>Mantenimiento de edificios, locales y terrenos</t>
  </si>
  <si>
    <t>Mantenimiento y reparación de equipo de comunicación</t>
  </si>
  <si>
    <t>Mantenimiento y reparación de equipo de cómputo y sistemas de información</t>
  </si>
  <si>
    <t>MATERIALES Y SUMINISTROS</t>
  </si>
  <si>
    <t>Bienes para la producción y la comercialización</t>
  </si>
  <si>
    <t>Productos terminados</t>
  </si>
  <si>
    <t>Útiles, materiales y suministros diversos</t>
  </si>
  <si>
    <t>Útiles y materiales de oficina y cómputo</t>
  </si>
  <si>
    <t>BIENES DURADEROS</t>
  </si>
  <si>
    <t>Maquinaria, equipo y mobiliario</t>
  </si>
  <si>
    <t>Equipo de comunicación</t>
  </si>
  <si>
    <t>Equipo y programas de cómputo</t>
  </si>
  <si>
    <t>Construcciones, adiciones y mejoras</t>
  </si>
  <si>
    <t>Edificios</t>
  </si>
  <si>
    <t>Bienes duraderos diversos</t>
  </si>
  <si>
    <t>Bienes intangibles</t>
  </si>
  <si>
    <t>TOTAL REBAJAR</t>
  </si>
  <si>
    <t xml:space="preserve">AUMENTAR </t>
  </si>
  <si>
    <t>Alquiler de maquinaria, equipo y mobiliario</t>
  </si>
  <si>
    <t>Otros alquileres</t>
  </si>
  <si>
    <t>Servicio de telecomunicaciones</t>
  </si>
  <si>
    <t>Servicios de transferencia electrónica de información</t>
  </si>
  <si>
    <t>Servicios de gestión y apoyo</t>
  </si>
  <si>
    <t>Gastos de viaje y de transporte</t>
  </si>
  <si>
    <t>Transporte dentro del país</t>
  </si>
  <si>
    <t>Transporte en el exterior</t>
  </si>
  <si>
    <t>Capacitación y protocolo</t>
  </si>
  <si>
    <t>Actividades de capacitación</t>
  </si>
  <si>
    <t>Mantenimiento y reparación de equipo y mobiliario de oficina</t>
  </si>
  <si>
    <t>Alimentos y productos agropecuarios</t>
  </si>
  <si>
    <t>Alimentos y bebidas</t>
  </si>
  <si>
    <t>Materiales y productos de uso en la construcción y mantenimiento</t>
  </si>
  <si>
    <t>Materiales y productos metálicos</t>
  </si>
  <si>
    <t>Herramientas, repuestos y accesorios</t>
  </si>
  <si>
    <t>Repuestos y accesorios</t>
  </si>
  <si>
    <t>Productos de papel, cartón e impresos</t>
  </si>
  <si>
    <t>Útiles y materiales de limpieza</t>
  </si>
  <si>
    <t>Otros útiles, materiales y suministros diversos</t>
  </si>
  <si>
    <t>TOTAL AUMENTAR EGRESOS</t>
  </si>
  <si>
    <t>V° B° - ___________________________________________</t>
  </si>
  <si>
    <t xml:space="preserve">División Finanzas Contabilidad </t>
  </si>
  <si>
    <t>Carolina Villalobos , Directora</t>
  </si>
  <si>
    <t>Departamento de Contabilidad de la Gestión</t>
  </si>
  <si>
    <t>Mantenimiento y reparación de comunicación</t>
  </si>
  <si>
    <t>Maquinaria y equipo para la producción</t>
  </si>
  <si>
    <t>Impresión, encuadernación y otros</t>
  </si>
  <si>
    <t>Materiales y productos eléctricos, telefónicos y de cómputo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</si>
</sst>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8">
    <xf numFmtId="0" fontId="0" fillId="0" borderId="0" xfId="0"/>
    <xf numFmtId="0" fontId="1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4" fontId="2" fillId="2" borderId="0" xfId="0" applyNumberFormat="1" applyFont="1" applyFill="1" applyBorder="1" applyAlignment="1">
      <alignment horizontal="centerContinuous"/>
    </xf>
    <xf numFmtId="0" fontId="0" fillId="2" borderId="0" xfId="0" applyFill="1" applyAlignment="1">
      <alignment horizontal="centerContinuous"/>
    </xf>
    <xf numFmtId="0" fontId="2" fillId="0" borderId="0" xfId="0" applyFont="1"/>
    <xf numFmtId="4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0" borderId="0" xfId="0" applyFont="1"/>
    <xf numFmtId="0" fontId="1" fillId="2" borderId="0" xfId="0" quotePrefix="1" applyFont="1" applyFill="1" applyBorder="1" applyAlignment="1">
      <alignment horizontal="centerContinuous"/>
    </xf>
    <xf numFmtId="0" fontId="1" fillId="3" borderId="1" xfId="0" quotePrefix="1" applyFont="1" applyFill="1" applyBorder="1" applyAlignment="1"/>
    <xf numFmtId="0" fontId="1" fillId="3" borderId="2" xfId="0" applyFont="1" applyFill="1" applyBorder="1" applyAlignment="1"/>
    <xf numFmtId="4" fontId="1" fillId="3" borderId="4" xfId="0" applyNumberFormat="1" applyFont="1" applyFill="1" applyBorder="1" applyAlignment="1">
      <alignment horizontal="centerContinuous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4" fontId="2" fillId="0" borderId="7" xfId="0" applyNumberFormat="1" applyFont="1" applyBorder="1"/>
    <xf numFmtId="0" fontId="0" fillId="0" borderId="8" xfId="0" applyBorder="1"/>
    <xf numFmtId="0" fontId="0" fillId="0" borderId="5" xfId="0" applyBorder="1"/>
    <xf numFmtId="4" fontId="2" fillId="2" borderId="6" xfId="0" applyNumberFormat="1" applyFont="1" applyFill="1" applyBorder="1"/>
    <xf numFmtId="4" fontId="2" fillId="0" borderId="8" xfId="0" applyNumberFormat="1" applyFont="1" applyBorder="1"/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vertical="center"/>
    </xf>
    <xf numFmtId="4" fontId="3" fillId="2" borderId="9" xfId="0" applyNumberFormat="1" applyFont="1" applyFill="1" applyBorder="1" applyAlignment="1">
      <alignment horizontal="right" vertical="center" wrapText="1"/>
    </xf>
    <xf numFmtId="4" fontId="3" fillId="2" borderId="0" xfId="0" applyNumberFormat="1" applyFont="1" applyFill="1" applyBorder="1" applyAlignment="1">
      <alignment horizontal="right" vertical="center" wrapText="1"/>
    </xf>
    <xf numFmtId="4" fontId="3" fillId="2" borderId="10" xfId="0" applyNumberFormat="1" applyFont="1" applyFill="1" applyBorder="1" applyAlignment="1">
      <alignment horizontal="right" vertical="center" wrapText="1"/>
    </xf>
    <xf numFmtId="4" fontId="3" fillId="2" borderId="11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" fontId="1" fillId="2" borderId="9" xfId="0" applyNumberFormat="1" applyFont="1" applyFill="1" applyBorder="1" applyAlignment="1">
      <alignment horizontal="right" vertical="center" wrapText="1"/>
    </xf>
    <xf numFmtId="4" fontId="1" fillId="2" borderId="0" xfId="0" applyNumberFormat="1" applyFont="1" applyFill="1" applyBorder="1" applyAlignment="1">
      <alignment horizontal="right" vertical="center" wrapText="1"/>
    </xf>
    <xf numFmtId="4" fontId="1" fillId="2" borderId="10" xfId="0" applyNumberFormat="1" applyFont="1" applyFill="1" applyBorder="1" applyAlignment="1">
      <alignment horizontal="right" vertical="center" wrapText="1"/>
    </xf>
    <xf numFmtId="4" fontId="1" fillId="2" borderId="11" xfId="0" applyNumberFormat="1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 applyBorder="1" applyAlignment="1">
      <alignment horizontal="right" vertical="center" wrapText="1"/>
    </xf>
    <xf numFmtId="4" fontId="2" fillId="2" borderId="10" xfId="0" applyNumberFormat="1" applyFont="1" applyFill="1" applyBorder="1" applyAlignment="1">
      <alignment horizontal="right" vertical="center" wrapText="1"/>
    </xf>
    <xf numFmtId="4" fontId="2" fillId="2" borderId="11" xfId="0" applyNumberFormat="1" applyFont="1" applyFill="1" applyBorder="1" applyAlignment="1">
      <alignment horizontal="right" vertical="center" wrapText="1"/>
    </xf>
    <xf numFmtId="4" fontId="2" fillId="2" borderId="9" xfId="0" applyNumberFormat="1" applyFont="1" applyFill="1" applyBorder="1"/>
    <xf numFmtId="4" fontId="2" fillId="2" borderId="10" xfId="0" applyNumberFormat="1" applyFont="1" applyFill="1" applyBorder="1"/>
    <xf numFmtId="4" fontId="3" fillId="2" borderId="10" xfId="0" applyNumberFormat="1" applyFont="1" applyFill="1" applyBorder="1"/>
    <xf numFmtId="4" fontId="1" fillId="2" borderId="9" xfId="0" applyNumberFormat="1" applyFont="1" applyFill="1" applyBorder="1"/>
    <xf numFmtId="4" fontId="1" fillId="2" borderId="0" xfId="0" applyNumberFormat="1" applyFont="1" applyFill="1" applyBorder="1"/>
    <xf numFmtId="4" fontId="1" fillId="2" borderId="10" xfId="0" applyNumberFormat="1" applyFont="1" applyFill="1" applyBorder="1"/>
    <xf numFmtId="4" fontId="1" fillId="2" borderId="11" xfId="0" applyNumberFormat="1" applyFont="1" applyFill="1" applyBorder="1"/>
    <xf numFmtId="0" fontId="4" fillId="2" borderId="9" xfId="0" applyFont="1" applyFill="1" applyBorder="1" applyAlignment="1">
      <alignment horizontal="left"/>
    </xf>
    <xf numFmtId="4" fontId="2" fillId="2" borderId="0" xfId="0" applyNumberFormat="1" applyFont="1" applyFill="1" applyBorder="1"/>
    <xf numFmtId="4" fontId="2" fillId="0" borderId="11" xfId="0" applyNumberFormat="1" applyFont="1" applyBorder="1"/>
    <xf numFmtId="0" fontId="2" fillId="2" borderId="10" xfId="0" applyFont="1" applyFill="1" applyBorder="1"/>
    <xf numFmtId="4" fontId="2" fillId="2" borderId="11" xfId="0" applyNumberFormat="1" applyFont="1" applyFill="1" applyBorder="1"/>
    <xf numFmtId="0" fontId="1" fillId="2" borderId="10" xfId="0" applyFont="1" applyFill="1" applyBorder="1"/>
    <xf numFmtId="0" fontId="3" fillId="2" borderId="10" xfId="0" applyFont="1" applyFill="1" applyBorder="1"/>
    <xf numFmtId="4" fontId="3" fillId="2" borderId="9" xfId="0" applyNumberFormat="1" applyFont="1" applyFill="1" applyBorder="1"/>
    <xf numFmtId="4" fontId="3" fillId="2" borderId="0" xfId="0" applyNumberFormat="1" applyFont="1" applyFill="1" applyBorder="1"/>
    <xf numFmtId="4" fontId="3" fillId="2" borderId="11" xfId="0" applyNumberFormat="1" applyFont="1" applyFill="1" applyBorder="1"/>
    <xf numFmtId="2" fontId="0" fillId="2" borderId="10" xfId="0" applyNumberFormat="1" applyFill="1" applyBorder="1"/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/>
    <xf numFmtId="4" fontId="2" fillId="2" borderId="12" xfId="0" applyNumberFormat="1" applyFont="1" applyFill="1" applyBorder="1"/>
    <xf numFmtId="4" fontId="2" fillId="2" borderId="14" xfId="0" applyNumberFormat="1" applyFont="1" applyFill="1" applyBorder="1"/>
    <xf numFmtId="4" fontId="2" fillId="2" borderId="13" xfId="0" applyNumberFormat="1" applyFont="1" applyFill="1" applyBorder="1"/>
    <xf numFmtId="4" fontId="2" fillId="2" borderId="15" xfId="0" applyNumberFormat="1" applyFont="1" applyFill="1" applyBorder="1"/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/>
    <xf numFmtId="4" fontId="1" fillId="3" borderId="9" xfId="0" applyNumberFormat="1" applyFont="1" applyFill="1" applyBorder="1"/>
    <xf numFmtId="4" fontId="1" fillId="3" borderId="17" xfId="0" applyNumberFormat="1" applyFont="1" applyFill="1" applyBorder="1"/>
    <xf numFmtId="0" fontId="3" fillId="2" borderId="6" xfId="0" applyFont="1" applyFill="1" applyBorder="1" applyAlignment="1">
      <alignment horizontal="left"/>
    </xf>
    <xf numFmtId="0" fontId="2" fillId="2" borderId="8" xfId="0" applyFont="1" applyFill="1" applyBorder="1"/>
    <xf numFmtId="4" fontId="1" fillId="2" borderId="6" xfId="0" applyNumberFormat="1" applyFont="1" applyFill="1" applyBorder="1"/>
    <xf numFmtId="0" fontId="1" fillId="0" borderId="7" xfId="0" applyFont="1" applyBorder="1"/>
    <xf numFmtId="4" fontId="1" fillId="0" borderId="7" xfId="0" applyNumberFormat="1" applyFont="1" applyBorder="1"/>
    <xf numFmtId="0" fontId="1" fillId="0" borderId="8" xfId="0" applyFont="1" applyBorder="1"/>
    <xf numFmtId="4" fontId="1" fillId="2" borderId="8" xfId="0" applyNumberFormat="1" applyFont="1" applyFill="1" applyBorder="1"/>
    <xf numFmtId="4" fontId="2" fillId="2" borderId="17" xfId="0" applyNumberFormat="1" applyFont="1" applyFill="1" applyBorder="1"/>
    <xf numFmtId="4" fontId="2" fillId="2" borderId="18" xfId="0" applyNumberFormat="1" applyFont="1" applyFill="1" applyBorder="1"/>
    <xf numFmtId="0" fontId="1" fillId="3" borderId="19" xfId="0" applyFont="1" applyFill="1" applyBorder="1" applyAlignment="1">
      <alignment horizontal="left"/>
    </xf>
    <xf numFmtId="0" fontId="2" fillId="3" borderId="20" xfId="0" applyFont="1" applyFill="1" applyBorder="1"/>
    <xf numFmtId="4" fontId="1" fillId="3" borderId="16" xfId="0" applyNumberFormat="1" applyFont="1" applyFill="1" applyBorder="1"/>
    <xf numFmtId="4" fontId="1" fillId="3" borderId="18" xfId="0" applyNumberFormat="1" applyFont="1" applyFill="1" applyBorder="1"/>
    <xf numFmtId="4" fontId="1" fillId="3" borderId="2" xfId="0" applyNumberFormat="1" applyFont="1" applyFill="1" applyBorder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4" fontId="2" fillId="2" borderId="0" xfId="0" applyNumberFormat="1" applyFont="1" applyFill="1"/>
    <xf numFmtId="0" fontId="0" fillId="2" borderId="0" xfId="0" applyFill="1"/>
    <xf numFmtId="4" fontId="5" fillId="2" borderId="0" xfId="1" applyNumberFormat="1" applyFont="1" applyFill="1" applyBorder="1"/>
    <xf numFmtId="4" fontId="5" fillId="2" borderId="0" xfId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Continuous"/>
    </xf>
    <xf numFmtId="4" fontId="2" fillId="2" borderId="0" xfId="0" applyNumberFormat="1" applyFont="1" applyFill="1" applyAlignment="1">
      <alignment horizontal="centerContinuous"/>
    </xf>
    <xf numFmtId="4" fontId="0" fillId="2" borderId="0" xfId="0" applyNumberFormat="1" applyFill="1" applyAlignment="1">
      <alignment horizontal="centerContinuous"/>
    </xf>
    <xf numFmtId="4" fontId="1" fillId="2" borderId="0" xfId="0" applyNumberFormat="1" applyFont="1" applyFill="1" applyAlignment="1">
      <alignment horizontal="centerContinuous"/>
    </xf>
    <xf numFmtId="0" fontId="1" fillId="2" borderId="0" xfId="0" applyFont="1" applyFill="1"/>
    <xf numFmtId="0" fontId="2" fillId="0" borderId="0" xfId="0" applyFont="1" applyAlignment="1">
      <alignment horizontal="centerContinuous"/>
    </xf>
    <xf numFmtId="4" fontId="2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4" fontId="1" fillId="0" borderId="0" xfId="0" applyNumberFormat="1" applyFont="1"/>
    <xf numFmtId="4" fontId="1" fillId="3" borderId="1" xfId="0" applyNumberFormat="1" applyFont="1" applyFill="1" applyBorder="1" applyAlignment="1">
      <alignment horizontal="center" wrapText="1"/>
    </xf>
    <xf numFmtId="4" fontId="1" fillId="3" borderId="3" xfId="0" applyNumberFormat="1" applyFont="1" applyFill="1" applyBorder="1" applyAlignment="1">
      <alignment horizontal="center" wrapText="1"/>
    </xf>
    <xf numFmtId="4" fontId="1" fillId="3" borderId="2" xfId="0" applyNumberFormat="1" applyFont="1" applyFill="1" applyBorder="1" applyAlignment="1">
      <alignment horizont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" fontId="2" fillId="0" borderId="0" xfId="0" applyNumberFormat="1" applyFont="1" applyFill="1" applyBorder="1"/>
    <xf numFmtId="4" fontId="2" fillId="0" borderId="14" xfId="0" applyNumberFormat="1" applyFont="1" applyFill="1" applyBorder="1"/>
    <xf numFmtId="4" fontId="2" fillId="0" borderId="10" xfId="0" applyNumberFormat="1" applyFont="1" applyFill="1" applyBorder="1"/>
    <xf numFmtId="4" fontId="2" fillId="0" borderId="9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/>
    <xf numFmtId="4" fontId="2" fillId="0" borderId="12" xfId="0" applyNumberFormat="1" applyFont="1" applyFill="1" applyBorder="1"/>
    <xf numFmtId="4" fontId="3" fillId="0" borderId="9" xfId="0" applyNumberFormat="1" applyFont="1" applyFill="1" applyBorder="1"/>
  </cellXfs>
  <cellStyles count="2">
    <cellStyle name="Normal" xfId="0" builtinId="0"/>
    <cellStyle name="Normal_20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518160</xdr:colOff>
      <xdr:row>85</xdr:row>
      <xdr:rowOff>152400</xdr:rowOff>
    </xdr:from>
    <xdr:to>
      <xdr:col>4</xdr:col>
      <xdr:colOff>561340</xdr:colOff>
      <xdr:row>87</xdr:row>
      <xdr:rowOff>161925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52900" y="14958060"/>
          <a:ext cx="2100580" cy="37528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llaloboshc\AppData\Local\Microsoft\Windows\Temporary%20Internet%20Files\Content.Outlook\80W7DBPU\Ajuste%20al%20programa%20de%20adquisiciones-%20to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adquisiciones"/>
      <sheetName val="Datos mod1"/>
      <sheetName val="Datos mod3"/>
      <sheetName val="Datos mod2"/>
      <sheetName val="Datos  mod4"/>
      <sheetName val="Datos Ger1"/>
      <sheetName val="Datos Ger2"/>
      <sheetName val="Hoja1"/>
    </sheetNames>
    <sheetDataSet>
      <sheetData sheetId="0" refreshError="1"/>
      <sheetData sheetId="1" refreshError="1"/>
      <sheetData sheetId="2">
        <row r="13">
          <cell r="E13">
            <v>373326397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0"/>
  <sheetViews>
    <sheetView showGridLines="0" tabSelected="1" zoomScaleNormal="100" zoomScaleSheetLayoutView="100" workbookViewId="0">
      <pane xSplit="2" ySplit="5" topLeftCell="C78" activePane="bottomRight" state="frozen"/>
      <selection pane="topRight" activeCell="C1" sqref="C1"/>
      <selection pane="bottomLeft" activeCell="A6" sqref="A6"/>
      <selection pane="bottomRight" activeCell="E21" sqref="E21"/>
    </sheetView>
  </sheetViews>
  <sheetFormatPr baseColWidth="10" defaultColWidth="11.44140625" defaultRowHeight="14.4" x14ac:dyDescent="0.3"/>
  <cols>
    <col min="1" max="1" width="10.5546875" style="101" customWidth="1"/>
    <col min="2" max="2" width="42.44140625" style="5" customWidth="1"/>
    <col min="3" max="3" width="15.6640625" style="102" customWidth="1"/>
    <col min="4" max="4" width="14.33203125" style="5" customWidth="1"/>
    <col min="5" max="5" width="13.33203125" style="102" bestFit="1" customWidth="1"/>
    <col min="6" max="6" width="13.5546875" bestFit="1" customWidth="1"/>
    <col min="7" max="7" width="16.77734375" customWidth="1"/>
    <col min="8" max="8" width="13.33203125" style="102" bestFit="1" customWidth="1"/>
    <col min="9" max="9" width="10.6640625" style="102" customWidth="1"/>
    <col min="10" max="16384" width="11.44140625" style="5"/>
  </cols>
  <sheetData>
    <row r="1" spans="1:9" ht="15" customHeight="1" x14ac:dyDescent="0.25">
      <c r="A1" s="1" t="s">
        <v>0</v>
      </c>
      <c r="B1" s="1"/>
      <c r="C1" s="1"/>
      <c r="D1" s="2"/>
      <c r="E1" s="3"/>
      <c r="F1" s="4"/>
      <c r="G1" s="4"/>
      <c r="H1" s="3"/>
      <c r="I1" s="3"/>
    </row>
    <row r="2" spans="1:9" s="8" customFormat="1" ht="12.75" x14ac:dyDescent="0.2">
      <c r="A2" s="1" t="s">
        <v>1</v>
      </c>
      <c r="B2" s="1"/>
      <c r="C2" s="1"/>
      <c r="D2" s="1"/>
      <c r="E2" s="6"/>
      <c r="F2" s="7"/>
      <c r="G2" s="7"/>
      <c r="H2" s="6"/>
      <c r="I2" s="6"/>
    </row>
    <row r="3" spans="1:9" s="8" customFormat="1" ht="14.25" customHeight="1" thickBot="1" x14ac:dyDescent="0.25">
      <c r="A3" s="9" t="s">
        <v>2</v>
      </c>
      <c r="B3" s="1"/>
      <c r="C3" s="1"/>
      <c r="D3" s="1"/>
      <c r="E3" s="6"/>
      <c r="F3" s="7"/>
      <c r="G3" s="7"/>
      <c r="H3" s="6"/>
      <c r="I3" s="6"/>
    </row>
    <row r="4" spans="1:9" s="8" customFormat="1" ht="29.25" customHeight="1" thickBot="1" x14ac:dyDescent="0.35">
      <c r="A4" s="10"/>
      <c r="B4" s="11"/>
      <c r="C4" s="104" t="s">
        <v>3</v>
      </c>
      <c r="D4" s="105"/>
      <c r="E4" s="105"/>
      <c r="F4" s="106"/>
      <c r="G4" s="12" t="s">
        <v>4</v>
      </c>
      <c r="H4" s="107" t="s">
        <v>5</v>
      </c>
      <c r="I4" s="108"/>
    </row>
    <row r="5" spans="1:9" ht="24" customHeight="1" thickBot="1" x14ac:dyDescent="0.35">
      <c r="A5" s="13" t="s">
        <v>6</v>
      </c>
      <c r="B5" s="14" t="s">
        <v>7</v>
      </c>
      <c r="C5" s="15" t="s">
        <v>8</v>
      </c>
      <c r="D5" s="15" t="s">
        <v>9</v>
      </c>
      <c r="E5" s="16" t="s">
        <v>10</v>
      </c>
      <c r="F5" s="15" t="s">
        <v>11</v>
      </c>
      <c r="G5" s="17" t="s">
        <v>12</v>
      </c>
      <c r="H5" s="15" t="s">
        <v>8</v>
      </c>
      <c r="I5" s="15" t="s">
        <v>9</v>
      </c>
    </row>
    <row r="6" spans="1:9" ht="15" x14ac:dyDescent="0.25">
      <c r="A6" s="18" t="s">
        <v>13</v>
      </c>
      <c r="B6" s="19"/>
      <c r="C6" s="20"/>
      <c r="D6" s="21"/>
      <c r="E6" s="22"/>
      <c r="F6" s="23"/>
      <c r="G6" s="24"/>
      <c r="H6" s="25"/>
      <c r="I6" s="26"/>
    </row>
    <row r="7" spans="1:9" ht="12.75" x14ac:dyDescent="0.2">
      <c r="A7" s="27">
        <v>1</v>
      </c>
      <c r="B7" s="28" t="s">
        <v>14</v>
      </c>
      <c r="C7" s="29">
        <f>SUM(C14+C21)</f>
        <v>71747032.269999981</v>
      </c>
      <c r="D7" s="30">
        <f>SUM(D8+D12+D14+D21)</f>
        <v>434467685.98000002</v>
      </c>
      <c r="E7" s="30">
        <f t="shared" ref="E7:I7" si="0">SUM(E14+E21)</f>
        <v>373326397</v>
      </c>
      <c r="F7" s="31">
        <f>SUM(F8+F14+F21)</f>
        <v>340568963.50999999</v>
      </c>
      <c r="G7" s="32">
        <f t="shared" si="0"/>
        <v>0</v>
      </c>
      <c r="H7" s="29">
        <f>SUM(H10+H14+H19+H21)</f>
        <v>61747670.019999996</v>
      </c>
      <c r="I7" s="31">
        <f t="shared" si="0"/>
        <v>500000</v>
      </c>
    </row>
    <row r="8" spans="1:9" ht="12.75" x14ac:dyDescent="0.2">
      <c r="A8" s="33">
        <v>101</v>
      </c>
      <c r="B8" s="34" t="s">
        <v>15</v>
      </c>
      <c r="C8" s="35">
        <f>+C9</f>
        <v>0</v>
      </c>
      <c r="D8" s="36">
        <f t="shared" ref="D8:I8" si="1">+D9</f>
        <v>0</v>
      </c>
      <c r="E8" s="36">
        <f t="shared" si="1"/>
        <v>0</v>
      </c>
      <c r="F8" s="37">
        <f t="shared" si="1"/>
        <v>22374690</v>
      </c>
      <c r="G8" s="38">
        <f t="shared" si="1"/>
        <v>0</v>
      </c>
      <c r="H8" s="35">
        <f t="shared" si="1"/>
        <v>0</v>
      </c>
      <c r="I8" s="37">
        <f t="shared" si="1"/>
        <v>0</v>
      </c>
    </row>
    <row r="9" spans="1:9" ht="12.75" x14ac:dyDescent="0.2">
      <c r="A9" s="39">
        <v>10101</v>
      </c>
      <c r="B9" s="40" t="s">
        <v>16</v>
      </c>
      <c r="C9" s="41">
        <v>0</v>
      </c>
      <c r="D9" s="42">
        <v>0</v>
      </c>
      <c r="E9" s="42">
        <v>0</v>
      </c>
      <c r="F9" s="43">
        <v>22374690</v>
      </c>
      <c r="G9" s="44">
        <v>0</v>
      </c>
      <c r="H9" s="45">
        <v>0</v>
      </c>
      <c r="I9" s="46">
        <v>0</v>
      </c>
    </row>
    <row r="10" spans="1:9" ht="13.8" x14ac:dyDescent="0.3">
      <c r="A10" s="33">
        <v>102</v>
      </c>
      <c r="B10" s="34" t="s">
        <v>17</v>
      </c>
      <c r="C10" s="35">
        <f>+C11</f>
        <v>0</v>
      </c>
      <c r="D10" s="36">
        <f t="shared" ref="D10:I10" si="2">+D11</f>
        <v>0</v>
      </c>
      <c r="E10" s="36">
        <f t="shared" si="2"/>
        <v>0</v>
      </c>
      <c r="F10" s="37">
        <f t="shared" si="2"/>
        <v>0</v>
      </c>
      <c r="G10" s="38">
        <f t="shared" si="2"/>
        <v>0</v>
      </c>
      <c r="H10" s="35">
        <f t="shared" si="2"/>
        <v>42000000</v>
      </c>
      <c r="I10" s="37">
        <f t="shared" si="2"/>
        <v>0</v>
      </c>
    </row>
    <row r="11" spans="1:9" ht="13.8" x14ac:dyDescent="0.3">
      <c r="A11" s="39">
        <v>10202</v>
      </c>
      <c r="B11" s="40" t="s">
        <v>18</v>
      </c>
      <c r="C11" s="41">
        <v>0</v>
      </c>
      <c r="D11" s="42">
        <v>0</v>
      </c>
      <c r="E11" s="42">
        <v>0</v>
      </c>
      <c r="F11" s="43">
        <v>0</v>
      </c>
      <c r="G11" s="44">
        <v>0</v>
      </c>
      <c r="H11" s="114">
        <v>42000000</v>
      </c>
      <c r="I11" s="47">
        <v>0</v>
      </c>
    </row>
    <row r="12" spans="1:9" ht="12.75" x14ac:dyDescent="0.2">
      <c r="A12" s="27">
        <v>103</v>
      </c>
      <c r="B12" s="34" t="s">
        <v>15</v>
      </c>
      <c r="C12" s="48">
        <f>SUM(C13)</f>
        <v>0</v>
      </c>
      <c r="D12" s="49">
        <f t="shared" ref="D12:I12" si="3">SUM(D13)</f>
        <v>28142666.670000002</v>
      </c>
      <c r="E12" s="49">
        <f t="shared" si="3"/>
        <v>0</v>
      </c>
      <c r="F12" s="50">
        <f t="shared" si="3"/>
        <v>0</v>
      </c>
      <c r="G12" s="51">
        <f t="shared" si="3"/>
        <v>0</v>
      </c>
      <c r="H12" s="48">
        <f t="shared" si="3"/>
        <v>0</v>
      </c>
      <c r="I12" s="50">
        <f t="shared" si="3"/>
        <v>0</v>
      </c>
    </row>
    <row r="13" spans="1:9" ht="12.75" x14ac:dyDescent="0.2">
      <c r="A13" s="52">
        <v>10303</v>
      </c>
      <c r="B13" s="40" t="s">
        <v>19</v>
      </c>
      <c r="C13" s="45">
        <v>0</v>
      </c>
      <c r="D13" s="111">
        <v>28142666.670000002</v>
      </c>
      <c r="E13" s="53">
        <v>0</v>
      </c>
      <c r="F13" s="46">
        <v>0</v>
      </c>
      <c r="G13" s="54">
        <v>0</v>
      </c>
      <c r="H13" s="45">
        <v>0</v>
      </c>
      <c r="I13" s="46">
        <v>0</v>
      </c>
    </row>
    <row r="14" spans="1:9" ht="13.8" x14ac:dyDescent="0.3">
      <c r="A14" s="33" t="s">
        <v>20</v>
      </c>
      <c r="B14" s="34" t="s">
        <v>73</v>
      </c>
      <c r="C14" s="48">
        <f>SUM(C15:C18)</f>
        <v>37297411.269999981</v>
      </c>
      <c r="D14" s="49">
        <f t="shared" ref="D14:I14" si="4">SUM(D15:D18)</f>
        <v>400896713.43000001</v>
      </c>
      <c r="E14" s="49">
        <f t="shared" si="4"/>
        <v>373326397</v>
      </c>
      <c r="F14" s="50">
        <f t="shared" si="4"/>
        <v>269534894.50999999</v>
      </c>
      <c r="G14" s="51">
        <f t="shared" si="4"/>
        <v>0</v>
      </c>
      <c r="H14" s="48">
        <f t="shared" si="4"/>
        <v>5647670.0199999996</v>
      </c>
      <c r="I14" s="50">
        <f t="shared" si="4"/>
        <v>500000</v>
      </c>
    </row>
    <row r="15" spans="1:9" s="8" customFormat="1" ht="13.8" x14ac:dyDescent="0.3">
      <c r="A15" s="39">
        <v>10403</v>
      </c>
      <c r="B15" s="55" t="s">
        <v>21</v>
      </c>
      <c r="C15" s="115">
        <v>29720587.5</v>
      </c>
      <c r="D15" s="53">
        <v>0</v>
      </c>
      <c r="E15" s="53">
        <v>0</v>
      </c>
      <c r="F15" s="46">
        <v>0</v>
      </c>
      <c r="G15" s="56">
        <v>0</v>
      </c>
      <c r="H15" s="115">
        <v>5647670.0199999996</v>
      </c>
      <c r="I15" s="50">
        <v>0</v>
      </c>
    </row>
    <row r="16" spans="1:9" s="8" customFormat="1" ht="13.8" x14ac:dyDescent="0.3">
      <c r="A16" s="39">
        <v>10404</v>
      </c>
      <c r="B16" s="55" t="s">
        <v>22</v>
      </c>
      <c r="C16" s="45">
        <v>0</v>
      </c>
      <c r="D16" s="111">
        <v>377891713.43000001</v>
      </c>
      <c r="E16" s="53">
        <f>+'[1]Datos mod3'!E13</f>
        <v>373326397</v>
      </c>
      <c r="F16" s="46">
        <v>36100000</v>
      </c>
      <c r="G16" s="56">
        <v>0</v>
      </c>
      <c r="H16" s="48">
        <v>0</v>
      </c>
      <c r="I16" s="46">
        <v>500000</v>
      </c>
    </row>
    <row r="17" spans="1:9" ht="13.8" x14ac:dyDescent="0.3">
      <c r="A17" s="39">
        <v>10405</v>
      </c>
      <c r="B17" s="55" t="s">
        <v>23</v>
      </c>
      <c r="C17" s="115">
        <v>7576823.76999998</v>
      </c>
      <c r="D17" s="53">
        <v>0</v>
      </c>
      <c r="E17" s="53">
        <v>0</v>
      </c>
      <c r="F17" s="46">
        <v>162434893.00999999</v>
      </c>
      <c r="G17" s="56">
        <v>0</v>
      </c>
      <c r="H17" s="45">
        <v>0</v>
      </c>
      <c r="I17" s="46">
        <v>0</v>
      </c>
    </row>
    <row r="18" spans="1:9" ht="13.8" x14ac:dyDescent="0.3">
      <c r="A18" s="39">
        <v>10499</v>
      </c>
      <c r="B18" s="55" t="s">
        <v>24</v>
      </c>
      <c r="C18" s="45">
        <v>0</v>
      </c>
      <c r="D18" s="111">
        <v>23005000</v>
      </c>
      <c r="E18" s="53">
        <v>0</v>
      </c>
      <c r="F18" s="46">
        <v>71000001.5</v>
      </c>
      <c r="G18" s="56">
        <v>0</v>
      </c>
      <c r="H18" s="45">
        <v>0</v>
      </c>
      <c r="I18" s="46">
        <v>0</v>
      </c>
    </row>
    <row r="19" spans="1:9" ht="12.75" x14ac:dyDescent="0.2">
      <c r="A19" s="33">
        <v>106</v>
      </c>
      <c r="B19" s="57" t="s">
        <v>25</v>
      </c>
      <c r="C19" s="48">
        <f>+C20</f>
        <v>0</v>
      </c>
      <c r="D19" s="49">
        <f t="shared" ref="D19:I19" si="5">+D20</f>
        <v>0</v>
      </c>
      <c r="E19" s="49">
        <f t="shared" si="5"/>
        <v>0</v>
      </c>
      <c r="F19" s="50">
        <f t="shared" si="5"/>
        <v>0</v>
      </c>
      <c r="G19" s="51">
        <f t="shared" si="5"/>
        <v>0</v>
      </c>
      <c r="H19" s="48">
        <f t="shared" si="5"/>
        <v>5000000</v>
      </c>
      <c r="I19" s="50">
        <f t="shared" si="5"/>
        <v>0</v>
      </c>
    </row>
    <row r="20" spans="1:9" ht="12.75" x14ac:dyDescent="0.2">
      <c r="A20" s="39">
        <v>10601</v>
      </c>
      <c r="B20" s="55" t="s">
        <v>26</v>
      </c>
      <c r="C20" s="45">
        <v>0</v>
      </c>
      <c r="D20" s="53">
        <v>0</v>
      </c>
      <c r="E20" s="53">
        <v>0</v>
      </c>
      <c r="F20" s="46">
        <v>0</v>
      </c>
      <c r="G20" s="56">
        <v>0</v>
      </c>
      <c r="H20" s="115">
        <v>5000000</v>
      </c>
      <c r="I20" s="46">
        <v>0</v>
      </c>
    </row>
    <row r="21" spans="1:9" ht="13.8" x14ac:dyDescent="0.3">
      <c r="A21" s="33">
        <v>108</v>
      </c>
      <c r="B21" s="57" t="s">
        <v>27</v>
      </c>
      <c r="C21" s="48">
        <f>SUM(C22:C24)</f>
        <v>34449621</v>
      </c>
      <c r="D21" s="49">
        <f t="shared" ref="D21:I21" si="6">SUM(D22:D24)</f>
        <v>5428305.8799999999</v>
      </c>
      <c r="E21" s="49">
        <f t="shared" si="6"/>
        <v>0</v>
      </c>
      <c r="F21" s="50">
        <f t="shared" si="6"/>
        <v>48659379</v>
      </c>
      <c r="G21" s="51">
        <f t="shared" si="6"/>
        <v>0</v>
      </c>
      <c r="H21" s="48">
        <f t="shared" si="6"/>
        <v>9100000</v>
      </c>
      <c r="I21" s="50">
        <f t="shared" si="6"/>
        <v>0</v>
      </c>
    </row>
    <row r="22" spans="1:9" ht="12.75" x14ac:dyDescent="0.2">
      <c r="A22" s="39">
        <v>10801</v>
      </c>
      <c r="B22" s="55" t="s">
        <v>28</v>
      </c>
      <c r="C22" s="45">
        <v>0</v>
      </c>
      <c r="D22" s="53">
        <v>0</v>
      </c>
      <c r="E22" s="53">
        <v>0</v>
      </c>
      <c r="F22" s="46">
        <v>15710979</v>
      </c>
      <c r="G22" s="56">
        <v>0</v>
      </c>
      <c r="H22" s="48">
        <v>0</v>
      </c>
      <c r="I22" s="46">
        <v>0</v>
      </c>
    </row>
    <row r="23" spans="1:9" ht="13.8" x14ac:dyDescent="0.3">
      <c r="A23" s="39">
        <v>10806</v>
      </c>
      <c r="B23" s="55" t="s">
        <v>29</v>
      </c>
      <c r="C23" s="115">
        <v>23949621</v>
      </c>
      <c r="D23" s="111">
        <v>2828305.88</v>
      </c>
      <c r="E23" s="53">
        <v>0</v>
      </c>
      <c r="F23" s="46">
        <v>32948400</v>
      </c>
      <c r="G23" s="56">
        <v>0</v>
      </c>
      <c r="H23" s="115">
        <v>9100000</v>
      </c>
      <c r="I23" s="46">
        <v>0</v>
      </c>
    </row>
    <row r="24" spans="1:9" ht="13.8" x14ac:dyDescent="0.3">
      <c r="A24" s="39">
        <v>10808</v>
      </c>
      <c r="B24" s="55" t="s">
        <v>30</v>
      </c>
      <c r="C24" s="115">
        <v>10500000</v>
      </c>
      <c r="D24" s="111">
        <v>2600000</v>
      </c>
      <c r="E24" s="53">
        <v>0</v>
      </c>
      <c r="F24" s="46">
        <v>0</v>
      </c>
      <c r="G24" s="56">
        <v>0</v>
      </c>
      <c r="H24" s="45">
        <v>0</v>
      </c>
      <c r="I24" s="46">
        <v>0</v>
      </c>
    </row>
    <row r="25" spans="1:9" ht="12.75" x14ac:dyDescent="0.2">
      <c r="A25" s="27">
        <v>2</v>
      </c>
      <c r="B25" s="58" t="s">
        <v>31</v>
      </c>
      <c r="C25" s="117">
        <f>SUM(C26)</f>
        <v>79913694</v>
      </c>
      <c r="D25" s="60">
        <f>SUM(D26+D28)</f>
        <v>10500</v>
      </c>
      <c r="E25" s="60">
        <f t="shared" ref="D25:I26" si="7">SUM(E26)</f>
        <v>0</v>
      </c>
      <c r="F25" s="47">
        <f t="shared" si="7"/>
        <v>0</v>
      </c>
      <c r="G25" s="61">
        <f t="shared" si="7"/>
        <v>0</v>
      </c>
      <c r="H25" s="59">
        <f t="shared" si="7"/>
        <v>0</v>
      </c>
      <c r="I25" s="47">
        <f t="shared" si="7"/>
        <v>0</v>
      </c>
    </row>
    <row r="26" spans="1:9" ht="13.8" x14ac:dyDescent="0.3">
      <c r="A26" s="33">
        <v>205</v>
      </c>
      <c r="B26" s="57" t="s">
        <v>32</v>
      </c>
      <c r="C26" s="48">
        <f>SUM(C27)</f>
        <v>79913694</v>
      </c>
      <c r="D26" s="49">
        <f t="shared" si="7"/>
        <v>0</v>
      </c>
      <c r="E26" s="49">
        <f t="shared" si="7"/>
        <v>0</v>
      </c>
      <c r="F26" s="50">
        <f t="shared" si="7"/>
        <v>0</v>
      </c>
      <c r="G26" s="51">
        <f t="shared" si="7"/>
        <v>0</v>
      </c>
      <c r="H26" s="48">
        <f t="shared" si="7"/>
        <v>0</v>
      </c>
      <c r="I26" s="50">
        <f t="shared" si="7"/>
        <v>0</v>
      </c>
    </row>
    <row r="27" spans="1:9" ht="12.75" x14ac:dyDescent="0.2">
      <c r="A27" s="39">
        <v>20502</v>
      </c>
      <c r="B27" s="55" t="s">
        <v>33</v>
      </c>
      <c r="C27" s="45">
        <v>79913694</v>
      </c>
      <c r="D27" s="53">
        <v>0</v>
      </c>
      <c r="E27" s="53">
        <v>0</v>
      </c>
      <c r="F27" s="46">
        <v>0</v>
      </c>
      <c r="G27" s="56">
        <v>0</v>
      </c>
      <c r="H27" s="45">
        <v>0</v>
      </c>
      <c r="I27" s="46">
        <v>0</v>
      </c>
    </row>
    <row r="28" spans="1:9" ht="13.8" x14ac:dyDescent="0.3">
      <c r="A28" s="33">
        <v>299</v>
      </c>
      <c r="B28" s="57" t="s">
        <v>34</v>
      </c>
      <c r="C28" s="48">
        <f>SUM(C29)</f>
        <v>0</v>
      </c>
      <c r="D28" s="49">
        <f t="shared" ref="D28:I28" si="8">SUM(D29)</f>
        <v>10500</v>
      </c>
      <c r="E28" s="49">
        <f t="shared" si="8"/>
        <v>0</v>
      </c>
      <c r="F28" s="50">
        <f t="shared" si="8"/>
        <v>0</v>
      </c>
      <c r="G28" s="51">
        <f t="shared" si="8"/>
        <v>0</v>
      </c>
      <c r="H28" s="48">
        <f t="shared" si="8"/>
        <v>0</v>
      </c>
      <c r="I28" s="50">
        <f t="shared" si="8"/>
        <v>0</v>
      </c>
    </row>
    <row r="29" spans="1:9" ht="13.8" x14ac:dyDescent="0.3">
      <c r="A29" s="39">
        <v>29901</v>
      </c>
      <c r="B29" s="55" t="s">
        <v>35</v>
      </c>
      <c r="C29" s="45">
        <v>0</v>
      </c>
      <c r="D29" s="111">
        <v>10500</v>
      </c>
      <c r="E29" s="53">
        <v>0</v>
      </c>
      <c r="F29" s="46">
        <v>0</v>
      </c>
      <c r="G29" s="56">
        <v>0</v>
      </c>
      <c r="H29" s="45">
        <v>0</v>
      </c>
      <c r="I29" s="46">
        <v>0</v>
      </c>
    </row>
    <row r="30" spans="1:9" ht="12.75" x14ac:dyDescent="0.2">
      <c r="A30" s="27">
        <v>5</v>
      </c>
      <c r="B30" s="58" t="s">
        <v>36</v>
      </c>
      <c r="C30" s="117">
        <f>SUM(C31+C34+C36)</f>
        <v>335609692.38999999</v>
      </c>
      <c r="D30" s="60">
        <f>SUM(D31+D34+D36)</f>
        <v>31079899.16</v>
      </c>
      <c r="E30" s="60">
        <f t="shared" ref="E30:I30" si="9">SUM(E31+E34+E36)</f>
        <v>0</v>
      </c>
      <c r="F30" s="47">
        <f t="shared" si="9"/>
        <v>0</v>
      </c>
      <c r="G30" s="61">
        <f t="shared" si="9"/>
        <v>0</v>
      </c>
      <c r="H30" s="59">
        <f t="shared" si="9"/>
        <v>82288780.040000007</v>
      </c>
      <c r="I30" s="47">
        <f t="shared" si="9"/>
        <v>0</v>
      </c>
    </row>
    <row r="31" spans="1:9" ht="12.75" x14ac:dyDescent="0.2">
      <c r="A31" s="33">
        <v>501</v>
      </c>
      <c r="B31" s="57" t="s">
        <v>37</v>
      </c>
      <c r="C31" s="48">
        <f>SUM(C33)</f>
        <v>136546948.78999999</v>
      </c>
      <c r="D31" s="49">
        <f>SUM(D33+D32)</f>
        <v>16151800.699999999</v>
      </c>
      <c r="E31" s="49">
        <f>SUM(E33+E32)</f>
        <v>0</v>
      </c>
      <c r="F31" s="50">
        <f>SUM(F33+F32)</f>
        <v>0</v>
      </c>
      <c r="G31" s="51">
        <v>0</v>
      </c>
      <c r="H31" s="48">
        <v>0</v>
      </c>
      <c r="I31" s="46">
        <v>0</v>
      </c>
    </row>
    <row r="32" spans="1:9" x14ac:dyDescent="0.3">
      <c r="A32" s="39">
        <v>50103</v>
      </c>
      <c r="B32" s="55" t="s">
        <v>38</v>
      </c>
      <c r="C32" s="45">
        <v>0</v>
      </c>
      <c r="D32" s="111">
        <v>8339516</v>
      </c>
      <c r="E32" s="53">
        <v>0</v>
      </c>
      <c r="F32" s="62">
        <v>0</v>
      </c>
      <c r="G32" s="56">
        <v>0</v>
      </c>
      <c r="H32" s="45">
        <v>0</v>
      </c>
      <c r="I32" s="46">
        <v>0</v>
      </c>
    </row>
    <row r="33" spans="1:9" ht="13.8" x14ac:dyDescent="0.3">
      <c r="A33" s="39">
        <v>50105</v>
      </c>
      <c r="B33" s="55" t="s">
        <v>39</v>
      </c>
      <c r="C33" s="45">
        <v>136546948.78999999</v>
      </c>
      <c r="D33" s="111">
        <v>7812284.7000000002</v>
      </c>
      <c r="E33" s="53">
        <v>0</v>
      </c>
      <c r="F33" s="46">
        <v>0</v>
      </c>
      <c r="G33" s="56">
        <v>0</v>
      </c>
      <c r="H33" s="45">
        <v>0</v>
      </c>
      <c r="I33" s="46">
        <v>0</v>
      </c>
    </row>
    <row r="34" spans="1:9" s="8" customFormat="1" ht="12.75" x14ac:dyDescent="0.2">
      <c r="A34" s="33">
        <v>502</v>
      </c>
      <c r="B34" s="57" t="s">
        <v>40</v>
      </c>
      <c r="C34" s="48">
        <f>SUM(C35)</f>
        <v>199062743.59999999</v>
      </c>
      <c r="D34" s="49">
        <f>SUM(D35)</f>
        <v>0</v>
      </c>
      <c r="E34" s="49">
        <f>SUM(E35)</f>
        <v>0</v>
      </c>
      <c r="F34" s="50">
        <f>SUM(F35)</f>
        <v>0</v>
      </c>
      <c r="G34" s="51">
        <v>0</v>
      </c>
      <c r="H34" s="48">
        <v>0</v>
      </c>
      <c r="I34" s="50">
        <v>0</v>
      </c>
    </row>
    <row r="35" spans="1:9" ht="12.75" x14ac:dyDescent="0.2">
      <c r="A35" s="39">
        <v>50201</v>
      </c>
      <c r="B35" s="55" t="s">
        <v>41</v>
      </c>
      <c r="C35" s="45">
        <v>199062743.59999999</v>
      </c>
      <c r="D35" s="53">
        <v>0</v>
      </c>
      <c r="E35" s="53">
        <v>0</v>
      </c>
      <c r="F35" s="46">
        <v>0</v>
      </c>
      <c r="G35" s="56">
        <v>0</v>
      </c>
      <c r="H35" s="45">
        <v>0</v>
      </c>
      <c r="I35" s="46">
        <v>0</v>
      </c>
    </row>
    <row r="36" spans="1:9" ht="12.75" x14ac:dyDescent="0.2">
      <c r="A36" s="33">
        <v>599</v>
      </c>
      <c r="B36" s="57" t="s">
        <v>42</v>
      </c>
      <c r="C36" s="48">
        <f>+C37</f>
        <v>0</v>
      </c>
      <c r="D36" s="49">
        <f>+D37</f>
        <v>14928098.460000001</v>
      </c>
      <c r="E36" s="49">
        <f>+E37</f>
        <v>0</v>
      </c>
      <c r="F36" s="50">
        <f>+F37</f>
        <v>0</v>
      </c>
      <c r="G36" s="51">
        <v>0</v>
      </c>
      <c r="H36" s="48">
        <f>+H37</f>
        <v>82288780.040000007</v>
      </c>
      <c r="I36" s="46">
        <v>0</v>
      </c>
    </row>
    <row r="37" spans="1:9" ht="12.75" x14ac:dyDescent="0.2">
      <c r="A37" s="63">
        <v>59903</v>
      </c>
      <c r="B37" s="64" t="s">
        <v>43</v>
      </c>
      <c r="C37" s="65">
        <v>0</v>
      </c>
      <c r="D37" s="112">
        <v>14928098.460000001</v>
      </c>
      <c r="E37" s="66">
        <v>0</v>
      </c>
      <c r="F37" s="67">
        <v>0</v>
      </c>
      <c r="G37" s="68">
        <v>0</v>
      </c>
      <c r="H37" s="116">
        <v>82288780.040000007</v>
      </c>
      <c r="I37" s="67">
        <v>0</v>
      </c>
    </row>
    <row r="38" spans="1:9" s="8" customFormat="1" ht="13.5" thickBot="1" x14ac:dyDescent="0.25">
      <c r="A38" s="69" t="s">
        <v>44</v>
      </c>
      <c r="B38" s="70"/>
      <c r="C38" s="71">
        <f>SUM(C7+C25+C30)</f>
        <v>487270418.65999997</v>
      </c>
      <c r="D38" s="71">
        <f>SUM(D7+D25+D30)</f>
        <v>465558085.14000005</v>
      </c>
      <c r="E38" s="71">
        <f t="shared" ref="E38:I38" si="10">SUM(E7+E25+E30)</f>
        <v>373326397</v>
      </c>
      <c r="F38" s="71">
        <f>SUM(F7+F25+F30)</f>
        <v>340568963.50999999</v>
      </c>
      <c r="G38" s="72">
        <f t="shared" si="10"/>
        <v>0</v>
      </c>
      <c r="H38" s="71">
        <f>SUM(H7+H25+H30)</f>
        <v>144036450.06</v>
      </c>
      <c r="I38" s="71">
        <f t="shared" si="10"/>
        <v>500000</v>
      </c>
    </row>
    <row r="39" spans="1:9" s="8" customFormat="1" ht="12.75" x14ac:dyDescent="0.2">
      <c r="A39" s="73" t="s">
        <v>45</v>
      </c>
      <c r="B39" s="74"/>
      <c r="C39" s="75"/>
      <c r="D39" s="76"/>
      <c r="E39" s="77"/>
      <c r="F39" s="78"/>
      <c r="H39" s="75"/>
      <c r="I39" s="79"/>
    </row>
    <row r="40" spans="1:9" ht="12.75" x14ac:dyDescent="0.2">
      <c r="A40" s="27">
        <v>1</v>
      </c>
      <c r="B40" s="28" t="s">
        <v>14</v>
      </c>
      <c r="C40" s="59">
        <f>SUM(C60+C58+C50+C48+C45+C41+C55)</f>
        <v>221629881.00999999</v>
      </c>
      <c r="D40" s="60">
        <f>SUM(D60+D58+D50+D48+D45+D41+D55)</f>
        <v>430172989.44</v>
      </c>
      <c r="E40" s="60">
        <f t="shared" ref="E40:I40" si="11">SUM(E60+E58+E50+E48+E45+E41+E55)</f>
        <v>0</v>
      </c>
      <c r="F40" s="47">
        <f t="shared" si="11"/>
        <v>82343585.340000004</v>
      </c>
      <c r="G40" s="60">
        <f t="shared" si="11"/>
        <v>1014106994.8</v>
      </c>
      <c r="H40" s="59">
        <f>SUM(H60+H58+H50+H48+H45+H41+H55)</f>
        <v>51000000</v>
      </c>
      <c r="I40" s="47">
        <f t="shared" si="11"/>
        <v>500000</v>
      </c>
    </row>
    <row r="41" spans="1:9" s="8" customFormat="1" ht="12.75" x14ac:dyDescent="0.2">
      <c r="A41" s="33">
        <v>101</v>
      </c>
      <c r="B41" s="34" t="s">
        <v>15</v>
      </c>
      <c r="C41" s="48">
        <f>SUM(C42:C44)</f>
        <v>13158673.560000001</v>
      </c>
      <c r="D41" s="49">
        <f t="shared" ref="D41:I41" si="12">SUM(D42:D44)</f>
        <v>0</v>
      </c>
      <c r="E41" s="49">
        <f t="shared" si="12"/>
        <v>0</v>
      </c>
      <c r="F41" s="50">
        <f t="shared" si="12"/>
        <v>0</v>
      </c>
      <c r="G41" s="49">
        <f t="shared" si="12"/>
        <v>181064023.42000002</v>
      </c>
      <c r="H41" s="48">
        <f t="shared" si="12"/>
        <v>1500000</v>
      </c>
      <c r="I41" s="50">
        <f t="shared" si="12"/>
        <v>0</v>
      </c>
    </row>
    <row r="42" spans="1:9" ht="12.75" x14ac:dyDescent="0.2">
      <c r="A42" s="39">
        <v>10101</v>
      </c>
      <c r="B42" s="40" t="s">
        <v>16</v>
      </c>
      <c r="C42" s="45">
        <v>13158673.560000001</v>
      </c>
      <c r="D42" s="53">
        <v>0</v>
      </c>
      <c r="E42" s="53">
        <v>0</v>
      </c>
      <c r="F42" s="46">
        <v>0</v>
      </c>
      <c r="G42" s="53">
        <v>100515139.42</v>
      </c>
      <c r="H42" s="45">
        <v>0</v>
      </c>
      <c r="I42" s="46">
        <v>0</v>
      </c>
    </row>
    <row r="43" spans="1:9" ht="12.75" x14ac:dyDescent="0.2">
      <c r="A43" s="39">
        <v>10102</v>
      </c>
      <c r="B43" s="40" t="s">
        <v>46</v>
      </c>
      <c r="C43" s="45">
        <v>0</v>
      </c>
      <c r="D43" s="53">
        <v>0</v>
      </c>
      <c r="E43" s="53">
        <v>0</v>
      </c>
      <c r="F43" s="46">
        <v>0</v>
      </c>
      <c r="G43" s="53">
        <v>80548884</v>
      </c>
      <c r="H43" s="45">
        <v>0</v>
      </c>
      <c r="I43" s="46">
        <v>0</v>
      </c>
    </row>
    <row r="44" spans="1:9" ht="12.75" x14ac:dyDescent="0.2">
      <c r="A44" s="39">
        <v>10199</v>
      </c>
      <c r="B44" s="40" t="s">
        <v>47</v>
      </c>
      <c r="C44" s="45">
        <v>0</v>
      </c>
      <c r="D44" s="53">
        <v>0</v>
      </c>
      <c r="E44" s="53">
        <v>0</v>
      </c>
      <c r="F44" s="46">
        <v>0</v>
      </c>
      <c r="G44" s="53">
        <v>0</v>
      </c>
      <c r="H44" s="45">
        <v>1500000</v>
      </c>
      <c r="I44" s="46">
        <v>0</v>
      </c>
    </row>
    <row r="45" spans="1:9" ht="13.8" x14ac:dyDescent="0.3">
      <c r="A45" s="33">
        <v>102</v>
      </c>
      <c r="B45" s="34" t="s">
        <v>17</v>
      </c>
      <c r="C45" s="48">
        <f>SUM(C46:C47)</f>
        <v>2000000</v>
      </c>
      <c r="D45" s="49">
        <f t="shared" ref="D45:I45" si="13">SUM(D46:D47)</f>
        <v>0</v>
      </c>
      <c r="E45" s="49">
        <f t="shared" si="13"/>
        <v>0</v>
      </c>
      <c r="F45" s="50">
        <f t="shared" si="13"/>
        <v>0</v>
      </c>
      <c r="G45" s="49">
        <f t="shared" si="13"/>
        <v>144103404.13</v>
      </c>
      <c r="H45" s="48">
        <f t="shared" si="13"/>
        <v>0</v>
      </c>
      <c r="I45" s="50">
        <f t="shared" si="13"/>
        <v>0</v>
      </c>
    </row>
    <row r="46" spans="1:9" ht="13.8" x14ac:dyDescent="0.3">
      <c r="A46" s="39">
        <v>10202</v>
      </c>
      <c r="B46" s="40" t="s">
        <v>18</v>
      </c>
      <c r="C46" s="45">
        <v>2000000</v>
      </c>
      <c r="D46" s="53">
        <v>0</v>
      </c>
      <c r="E46" s="53">
        <v>0</v>
      </c>
      <c r="F46" s="46">
        <v>0</v>
      </c>
      <c r="G46" s="53">
        <v>0</v>
      </c>
      <c r="H46" s="45">
        <v>0</v>
      </c>
      <c r="I46" s="46">
        <v>0</v>
      </c>
    </row>
    <row r="47" spans="1:9" ht="12.75" x14ac:dyDescent="0.2">
      <c r="A47" s="39">
        <v>10204</v>
      </c>
      <c r="B47" s="40" t="s">
        <v>48</v>
      </c>
      <c r="C47" s="45">
        <v>0</v>
      </c>
      <c r="D47" s="53">
        <v>0</v>
      </c>
      <c r="E47" s="53">
        <v>0</v>
      </c>
      <c r="F47" s="46">
        <v>0</v>
      </c>
      <c r="G47" s="53">
        <v>144103404.13</v>
      </c>
      <c r="H47" s="45">
        <v>0</v>
      </c>
      <c r="I47" s="46">
        <v>0</v>
      </c>
    </row>
    <row r="48" spans="1:9" ht="12.75" x14ac:dyDescent="0.2">
      <c r="A48" s="33">
        <v>103</v>
      </c>
      <c r="B48" s="34" t="s">
        <v>19</v>
      </c>
      <c r="C48" s="48">
        <f>SUM(C49)</f>
        <v>1127457.5</v>
      </c>
      <c r="D48" s="49">
        <f t="shared" ref="D48:I48" si="14">SUM(D49)</f>
        <v>10533705.039999999</v>
      </c>
      <c r="E48" s="49">
        <f t="shared" si="14"/>
        <v>0</v>
      </c>
      <c r="F48" s="50">
        <f t="shared" si="14"/>
        <v>41926398.200000003</v>
      </c>
      <c r="G48" s="49">
        <f t="shared" si="14"/>
        <v>0</v>
      </c>
      <c r="H48" s="48">
        <f t="shared" si="14"/>
        <v>0</v>
      </c>
      <c r="I48" s="50">
        <f t="shared" si="14"/>
        <v>0</v>
      </c>
    </row>
    <row r="49" spans="1:9" ht="13.8" x14ac:dyDescent="0.3">
      <c r="A49" s="39">
        <v>10307</v>
      </c>
      <c r="B49" s="40" t="s">
        <v>49</v>
      </c>
      <c r="C49" s="45">
        <v>1127457.5</v>
      </c>
      <c r="D49" s="53">
        <v>10533705.039999999</v>
      </c>
      <c r="E49" s="53">
        <v>0</v>
      </c>
      <c r="F49" s="113">
        <v>41926398.200000003</v>
      </c>
      <c r="G49" s="53"/>
      <c r="H49" s="45">
        <v>0</v>
      </c>
      <c r="I49" s="46">
        <v>0</v>
      </c>
    </row>
    <row r="50" spans="1:9" ht="13.8" x14ac:dyDescent="0.3">
      <c r="A50" s="33" t="s">
        <v>20</v>
      </c>
      <c r="B50" s="57" t="s">
        <v>50</v>
      </c>
      <c r="C50" s="48">
        <f>SUM(C51:C54)</f>
        <v>132809201.09</v>
      </c>
      <c r="D50" s="49">
        <f t="shared" ref="D50:H50" si="15">SUM(D51:D54)</f>
        <v>416939284.39999998</v>
      </c>
      <c r="E50" s="49">
        <f t="shared" si="15"/>
        <v>0</v>
      </c>
      <c r="F50" s="50">
        <f t="shared" si="15"/>
        <v>24410678.140000001</v>
      </c>
      <c r="G50" s="49">
        <f t="shared" si="15"/>
        <v>482950052</v>
      </c>
      <c r="H50" s="48">
        <f t="shared" si="15"/>
        <v>0</v>
      </c>
      <c r="I50" s="50">
        <f>SUM(I51:I54)</f>
        <v>500000</v>
      </c>
    </row>
    <row r="51" spans="1:9" ht="13.8" x14ac:dyDescent="0.3">
      <c r="A51" s="39">
        <v>10403</v>
      </c>
      <c r="B51" s="55" t="s">
        <v>21</v>
      </c>
      <c r="C51" s="45">
        <v>0</v>
      </c>
      <c r="D51" s="53">
        <v>16300000</v>
      </c>
      <c r="E51" s="53">
        <v>0</v>
      </c>
      <c r="F51" s="113">
        <v>24410678.140000001</v>
      </c>
      <c r="G51" s="53">
        <v>17211300</v>
      </c>
      <c r="H51" s="45">
        <v>0</v>
      </c>
      <c r="I51" s="46">
        <v>0</v>
      </c>
    </row>
    <row r="52" spans="1:9" ht="13.8" x14ac:dyDescent="0.3">
      <c r="A52" s="39">
        <v>10404</v>
      </c>
      <c r="B52" s="55" t="s">
        <v>22</v>
      </c>
      <c r="C52" s="45">
        <v>132809201.09</v>
      </c>
      <c r="D52" s="53">
        <v>0</v>
      </c>
      <c r="E52" s="53">
        <v>0</v>
      </c>
      <c r="F52" s="46">
        <v>0</v>
      </c>
      <c r="G52" s="53">
        <v>41100000</v>
      </c>
      <c r="H52" s="45">
        <v>0</v>
      </c>
      <c r="I52" s="46">
        <v>0</v>
      </c>
    </row>
    <row r="53" spans="1:9" ht="13.8" x14ac:dyDescent="0.3">
      <c r="A53" s="39">
        <v>10405</v>
      </c>
      <c r="B53" s="55" t="s">
        <v>23</v>
      </c>
      <c r="C53" s="45">
        <v>0</v>
      </c>
      <c r="D53" s="53">
        <v>400639284.39999998</v>
      </c>
      <c r="E53" s="53">
        <v>0</v>
      </c>
      <c r="F53" s="46">
        <v>0</v>
      </c>
      <c r="G53" s="53">
        <v>409722292</v>
      </c>
      <c r="H53" s="45">
        <v>0</v>
      </c>
      <c r="I53" s="46">
        <v>0</v>
      </c>
    </row>
    <row r="54" spans="1:9" ht="13.8" x14ac:dyDescent="0.3">
      <c r="A54" s="39">
        <v>10499</v>
      </c>
      <c r="B54" s="55" t="s">
        <v>24</v>
      </c>
      <c r="C54" s="45">
        <v>0</v>
      </c>
      <c r="D54" s="53">
        <v>0</v>
      </c>
      <c r="E54" s="53">
        <v>0</v>
      </c>
      <c r="F54" s="46">
        <v>0</v>
      </c>
      <c r="G54" s="53">
        <v>14916460</v>
      </c>
      <c r="H54" s="45">
        <v>0</v>
      </c>
      <c r="I54" s="46">
        <v>500000</v>
      </c>
    </row>
    <row r="55" spans="1:9" ht="12.75" x14ac:dyDescent="0.2">
      <c r="A55" s="33">
        <v>105</v>
      </c>
      <c r="B55" s="57" t="s">
        <v>51</v>
      </c>
      <c r="C55" s="48">
        <f>SUM(C56:C57)</f>
        <v>0</v>
      </c>
      <c r="D55" s="49">
        <f t="shared" ref="D55:I55" si="16">SUM(D56:D57)</f>
        <v>0</v>
      </c>
      <c r="E55" s="49">
        <f t="shared" si="16"/>
        <v>0</v>
      </c>
      <c r="F55" s="50">
        <f t="shared" si="16"/>
        <v>8261424</v>
      </c>
      <c r="G55" s="49">
        <f t="shared" si="16"/>
        <v>669202</v>
      </c>
      <c r="H55" s="48">
        <f t="shared" si="16"/>
        <v>0</v>
      </c>
      <c r="I55" s="50">
        <f t="shared" si="16"/>
        <v>0</v>
      </c>
    </row>
    <row r="56" spans="1:9" ht="13.8" x14ac:dyDescent="0.3">
      <c r="A56" s="39">
        <v>10501</v>
      </c>
      <c r="B56" s="55" t="s">
        <v>52</v>
      </c>
      <c r="C56" s="45">
        <v>0</v>
      </c>
      <c r="D56" s="53">
        <v>0</v>
      </c>
      <c r="E56" s="53">
        <v>0</v>
      </c>
      <c r="F56" s="46">
        <v>0</v>
      </c>
      <c r="G56" s="53">
        <v>669202</v>
      </c>
      <c r="H56" s="45">
        <v>0</v>
      </c>
      <c r="I56" s="46">
        <v>0</v>
      </c>
    </row>
    <row r="57" spans="1:9" ht="13.8" x14ac:dyDescent="0.3">
      <c r="A57" s="39">
        <v>10503</v>
      </c>
      <c r="B57" s="55" t="s">
        <v>53</v>
      </c>
      <c r="C57" s="45">
        <v>0</v>
      </c>
      <c r="D57" s="53">
        <v>0</v>
      </c>
      <c r="E57" s="53">
        <v>0</v>
      </c>
      <c r="F57" s="113">
        <v>8261424</v>
      </c>
      <c r="G57" s="53">
        <v>0</v>
      </c>
      <c r="H57" s="45">
        <v>0</v>
      </c>
      <c r="I57" s="46">
        <v>0</v>
      </c>
    </row>
    <row r="58" spans="1:9" s="8" customFormat="1" ht="11.25" customHeight="1" x14ac:dyDescent="0.3">
      <c r="A58" s="33">
        <v>107</v>
      </c>
      <c r="B58" s="57" t="s">
        <v>54</v>
      </c>
      <c r="C58" s="48">
        <f>SUM(C59)</f>
        <v>28034548.859999999</v>
      </c>
      <c r="D58" s="49">
        <f t="shared" ref="D58:I58" si="17">SUM(D59)</f>
        <v>2700000</v>
      </c>
      <c r="E58" s="49">
        <f t="shared" si="17"/>
        <v>0</v>
      </c>
      <c r="F58" s="50">
        <f t="shared" si="17"/>
        <v>7745085</v>
      </c>
      <c r="G58" s="49">
        <f t="shared" si="17"/>
        <v>23536117</v>
      </c>
      <c r="H58" s="48">
        <f t="shared" si="17"/>
        <v>0</v>
      </c>
      <c r="I58" s="50">
        <f t="shared" si="17"/>
        <v>0</v>
      </c>
    </row>
    <row r="59" spans="1:9" ht="12" customHeight="1" x14ac:dyDescent="0.3">
      <c r="A59" s="39">
        <v>10701</v>
      </c>
      <c r="B59" s="55" t="s">
        <v>55</v>
      </c>
      <c r="C59" s="45">
        <v>28034548.859999999</v>
      </c>
      <c r="D59" s="53">
        <v>2700000</v>
      </c>
      <c r="E59" s="53">
        <v>0</v>
      </c>
      <c r="F59" s="46">
        <v>7745085</v>
      </c>
      <c r="G59" s="53">
        <v>23536117</v>
      </c>
      <c r="H59" s="45">
        <v>0</v>
      </c>
      <c r="I59" s="46">
        <v>0</v>
      </c>
    </row>
    <row r="60" spans="1:9" ht="13.8" x14ac:dyDescent="0.3">
      <c r="A60" s="33">
        <v>108</v>
      </c>
      <c r="B60" s="57" t="s">
        <v>27</v>
      </c>
      <c r="C60" s="48">
        <f>SUM(C61:C64)</f>
        <v>44500000</v>
      </c>
      <c r="D60" s="49">
        <f t="shared" ref="D60:I60" si="18">SUM(D61:D64)</f>
        <v>0</v>
      </c>
      <c r="E60" s="49">
        <f t="shared" si="18"/>
        <v>0</v>
      </c>
      <c r="F60" s="50">
        <f t="shared" si="18"/>
        <v>0</v>
      </c>
      <c r="G60" s="49">
        <f t="shared" si="18"/>
        <v>181784196.25</v>
      </c>
      <c r="H60" s="48">
        <f t="shared" si="18"/>
        <v>49500000</v>
      </c>
      <c r="I60" s="50">
        <f t="shared" si="18"/>
        <v>0</v>
      </c>
    </row>
    <row r="61" spans="1:9" ht="13.8" x14ac:dyDescent="0.3">
      <c r="A61" s="39">
        <v>10801</v>
      </c>
      <c r="B61" s="55" t="s">
        <v>28</v>
      </c>
      <c r="C61" s="45">
        <v>44500000</v>
      </c>
      <c r="D61" s="53">
        <v>0</v>
      </c>
      <c r="E61" s="53">
        <v>0</v>
      </c>
      <c r="F61" s="46">
        <v>0</v>
      </c>
      <c r="G61" s="53">
        <v>9770855</v>
      </c>
      <c r="H61" s="45">
        <v>49500000</v>
      </c>
      <c r="I61" s="46">
        <v>0</v>
      </c>
    </row>
    <row r="62" spans="1:9" ht="13.8" x14ac:dyDescent="0.3">
      <c r="A62" s="39">
        <v>10806</v>
      </c>
      <c r="B62" s="55" t="s">
        <v>71</v>
      </c>
      <c r="C62" s="45">
        <v>0</v>
      </c>
      <c r="D62" s="53">
        <v>0</v>
      </c>
      <c r="E62" s="53">
        <v>0</v>
      </c>
      <c r="F62" s="46">
        <v>0</v>
      </c>
      <c r="G62" s="53">
        <v>3503000</v>
      </c>
      <c r="H62" s="45">
        <v>0</v>
      </c>
      <c r="I62" s="46">
        <v>0</v>
      </c>
    </row>
    <row r="63" spans="1:9" ht="13.8" x14ac:dyDescent="0.3">
      <c r="A63" s="39">
        <v>10807</v>
      </c>
      <c r="B63" s="55" t="s">
        <v>56</v>
      </c>
      <c r="C63" s="45">
        <v>0</v>
      </c>
      <c r="D63" s="53">
        <v>0</v>
      </c>
      <c r="E63" s="53">
        <v>0</v>
      </c>
      <c r="F63" s="46">
        <v>0</v>
      </c>
      <c r="G63" s="53">
        <v>7082540.2000000002</v>
      </c>
      <c r="H63" s="45">
        <v>0</v>
      </c>
      <c r="I63" s="46">
        <v>0</v>
      </c>
    </row>
    <row r="64" spans="1:9" ht="13.8" x14ac:dyDescent="0.3">
      <c r="A64" s="39">
        <v>10808</v>
      </c>
      <c r="B64" s="55" t="s">
        <v>30</v>
      </c>
      <c r="C64" s="45">
        <v>0</v>
      </c>
      <c r="D64" s="53">
        <v>0</v>
      </c>
      <c r="E64" s="53">
        <v>0</v>
      </c>
      <c r="F64" s="46">
        <v>0</v>
      </c>
      <c r="G64" s="53">
        <v>161427801.05000001</v>
      </c>
      <c r="H64" s="45">
        <v>0</v>
      </c>
      <c r="I64" s="46">
        <v>0</v>
      </c>
    </row>
    <row r="65" spans="1:9" ht="13.8" x14ac:dyDescent="0.3">
      <c r="A65" s="27">
        <v>2</v>
      </c>
      <c r="B65" s="58" t="s">
        <v>31</v>
      </c>
      <c r="C65" s="59">
        <f>SUM(C73+C71+C68+C66)</f>
        <v>17900186.359999999</v>
      </c>
      <c r="D65" s="60">
        <f>SUM(D73+D71+D68+D66)</f>
        <v>3890000</v>
      </c>
      <c r="E65" s="60">
        <f t="shared" ref="E65:I65" si="19">SUM(E73+E71+E68+E66)</f>
        <v>0</v>
      </c>
      <c r="F65" s="47">
        <f t="shared" si="19"/>
        <v>5506850</v>
      </c>
      <c r="G65" s="60">
        <f t="shared" si="19"/>
        <v>4768434.4000000004</v>
      </c>
      <c r="H65" s="59">
        <f t="shared" si="19"/>
        <v>0</v>
      </c>
      <c r="I65" s="47">
        <f t="shared" si="19"/>
        <v>0</v>
      </c>
    </row>
    <row r="66" spans="1:9" ht="13.8" x14ac:dyDescent="0.3">
      <c r="A66" s="33">
        <v>202</v>
      </c>
      <c r="B66" s="57" t="s">
        <v>57</v>
      </c>
      <c r="C66" s="48">
        <f>+SUM(C67)</f>
        <v>1000000</v>
      </c>
      <c r="D66" s="49">
        <f t="shared" ref="D66:I66" si="20">+SUM(D67)</f>
        <v>2390000</v>
      </c>
      <c r="E66" s="49">
        <f t="shared" si="20"/>
        <v>0</v>
      </c>
      <c r="F66" s="50">
        <f t="shared" si="20"/>
        <v>5200850</v>
      </c>
      <c r="G66" s="49">
        <f t="shared" si="20"/>
        <v>0</v>
      </c>
      <c r="H66" s="48">
        <f t="shared" si="20"/>
        <v>0</v>
      </c>
      <c r="I66" s="50">
        <f t="shared" si="20"/>
        <v>0</v>
      </c>
    </row>
    <row r="67" spans="1:9" ht="13.8" x14ac:dyDescent="0.3">
      <c r="A67" s="39">
        <v>20203</v>
      </c>
      <c r="B67" s="55" t="s">
        <v>58</v>
      </c>
      <c r="C67" s="45">
        <v>1000000</v>
      </c>
      <c r="D67" s="53">
        <v>2390000</v>
      </c>
      <c r="E67" s="53">
        <v>0</v>
      </c>
      <c r="F67" s="46">
        <v>5200850</v>
      </c>
      <c r="G67" s="53">
        <v>0</v>
      </c>
      <c r="H67" s="45">
        <v>0</v>
      </c>
      <c r="I67" s="46">
        <v>0</v>
      </c>
    </row>
    <row r="68" spans="1:9" ht="13.8" x14ac:dyDescent="0.3">
      <c r="A68" s="33">
        <v>203</v>
      </c>
      <c r="B68" s="57" t="s">
        <v>59</v>
      </c>
      <c r="C68" s="48">
        <f>SUM(C69:C70)</f>
        <v>500000</v>
      </c>
      <c r="D68" s="49">
        <f>SUM(D69:D70)</f>
        <v>1500000</v>
      </c>
      <c r="E68" s="49">
        <f t="shared" ref="E68:I68" si="21">SUM(E69:E70)</f>
        <v>0</v>
      </c>
      <c r="F68" s="50">
        <f t="shared" si="21"/>
        <v>306000</v>
      </c>
      <c r="G68" s="49">
        <f t="shared" si="21"/>
        <v>0</v>
      </c>
      <c r="H68" s="48">
        <f t="shared" si="21"/>
        <v>0</v>
      </c>
      <c r="I68" s="50">
        <f t="shared" si="21"/>
        <v>0</v>
      </c>
    </row>
    <row r="69" spans="1:9" ht="13.8" x14ac:dyDescent="0.3">
      <c r="A69" s="39">
        <v>20301</v>
      </c>
      <c r="B69" s="55" t="s">
        <v>60</v>
      </c>
      <c r="C69" s="45">
        <v>500000</v>
      </c>
      <c r="D69" s="53">
        <v>0</v>
      </c>
      <c r="E69" s="53">
        <v>0</v>
      </c>
      <c r="F69" s="46">
        <v>306000</v>
      </c>
      <c r="G69" s="53">
        <v>0</v>
      </c>
      <c r="H69" s="45">
        <v>0</v>
      </c>
      <c r="I69" s="46">
        <v>0</v>
      </c>
    </row>
    <row r="70" spans="1:9" ht="13.8" x14ac:dyDescent="0.3">
      <c r="A70" s="39">
        <v>20304</v>
      </c>
      <c r="B70" s="55" t="s">
        <v>74</v>
      </c>
      <c r="C70" s="45">
        <v>0</v>
      </c>
      <c r="D70" s="53">
        <v>1500000</v>
      </c>
      <c r="E70" s="53">
        <v>0</v>
      </c>
      <c r="F70" s="46">
        <v>0</v>
      </c>
      <c r="G70" s="53">
        <v>0</v>
      </c>
      <c r="H70" s="45">
        <v>0</v>
      </c>
      <c r="I70" s="46">
        <v>0</v>
      </c>
    </row>
    <row r="71" spans="1:9" ht="13.8" x14ac:dyDescent="0.3">
      <c r="A71" s="33">
        <v>204</v>
      </c>
      <c r="B71" s="57" t="s">
        <v>61</v>
      </c>
      <c r="C71" s="48">
        <f>SUM(C72)</f>
        <v>8000000</v>
      </c>
      <c r="D71" s="49">
        <f t="shared" ref="D71:I71" si="22">SUM(D72)</f>
        <v>0</v>
      </c>
      <c r="E71" s="49">
        <f t="shared" si="22"/>
        <v>0</v>
      </c>
      <c r="F71" s="50">
        <f t="shared" si="22"/>
        <v>0</v>
      </c>
      <c r="G71" s="49">
        <f t="shared" si="22"/>
        <v>0</v>
      </c>
      <c r="H71" s="48">
        <f t="shared" si="22"/>
        <v>0</v>
      </c>
      <c r="I71" s="50">
        <f t="shared" si="22"/>
        <v>0</v>
      </c>
    </row>
    <row r="72" spans="1:9" ht="13.8" x14ac:dyDescent="0.3">
      <c r="A72" s="39">
        <v>20402</v>
      </c>
      <c r="B72" s="55" t="s">
        <v>62</v>
      </c>
      <c r="C72" s="45">
        <v>8000000</v>
      </c>
      <c r="D72" s="53">
        <v>0</v>
      </c>
      <c r="E72" s="53">
        <v>0</v>
      </c>
      <c r="F72" s="46">
        <v>0</v>
      </c>
      <c r="G72" s="53">
        <v>0</v>
      </c>
      <c r="H72" s="45">
        <v>0</v>
      </c>
      <c r="I72" s="46">
        <v>0</v>
      </c>
    </row>
    <row r="73" spans="1:9" ht="13.8" x14ac:dyDescent="0.3">
      <c r="A73" s="33">
        <v>299</v>
      </c>
      <c r="B73" s="57" t="s">
        <v>34</v>
      </c>
      <c r="C73" s="48">
        <f>SUM(C74:C77)</f>
        <v>8400186.3599999994</v>
      </c>
      <c r="D73" s="49">
        <f t="shared" ref="D73:I73" si="23">SUM(D74:D77)</f>
        <v>0</v>
      </c>
      <c r="E73" s="49">
        <f t="shared" si="23"/>
        <v>0</v>
      </c>
      <c r="F73" s="50">
        <f t="shared" si="23"/>
        <v>0</v>
      </c>
      <c r="G73" s="49">
        <f t="shared" si="23"/>
        <v>4768434.4000000004</v>
      </c>
      <c r="H73" s="48">
        <f t="shared" si="23"/>
        <v>0</v>
      </c>
      <c r="I73" s="50">
        <f t="shared" si="23"/>
        <v>0</v>
      </c>
    </row>
    <row r="74" spans="1:9" ht="13.8" x14ac:dyDescent="0.3">
      <c r="A74" s="39">
        <v>29901</v>
      </c>
      <c r="B74" s="55" t="s">
        <v>35</v>
      </c>
      <c r="C74" s="45">
        <v>1170804.55</v>
      </c>
      <c r="D74" s="53">
        <v>0</v>
      </c>
      <c r="E74" s="53">
        <v>0</v>
      </c>
      <c r="F74" s="46">
        <v>0</v>
      </c>
      <c r="G74" s="53">
        <v>4592204.4000000004</v>
      </c>
      <c r="H74" s="45">
        <v>0</v>
      </c>
      <c r="I74" s="46">
        <v>0</v>
      </c>
    </row>
    <row r="75" spans="1:9" ht="13.8" x14ac:dyDescent="0.3">
      <c r="A75" s="39">
        <v>29903</v>
      </c>
      <c r="B75" s="55" t="s">
        <v>63</v>
      </c>
      <c r="C75" s="45">
        <v>4097345.45</v>
      </c>
      <c r="D75" s="53">
        <v>0</v>
      </c>
      <c r="E75" s="53">
        <v>0</v>
      </c>
      <c r="F75" s="46">
        <v>0</v>
      </c>
      <c r="G75" s="53">
        <v>104000</v>
      </c>
      <c r="H75" s="45">
        <v>0</v>
      </c>
      <c r="I75" s="46">
        <v>0</v>
      </c>
    </row>
    <row r="76" spans="1:9" ht="13.8" x14ac:dyDescent="0.3">
      <c r="A76" s="39">
        <v>29905</v>
      </c>
      <c r="B76" s="55" t="s">
        <v>64</v>
      </c>
      <c r="C76" s="45">
        <v>500000</v>
      </c>
      <c r="D76" s="53">
        <v>0</v>
      </c>
      <c r="E76" s="53">
        <v>0</v>
      </c>
      <c r="F76" s="46">
        <v>0</v>
      </c>
      <c r="G76" s="53">
        <v>0</v>
      </c>
      <c r="H76" s="45">
        <v>0</v>
      </c>
      <c r="I76" s="46">
        <v>0</v>
      </c>
    </row>
    <row r="77" spans="1:9" ht="13.8" x14ac:dyDescent="0.3">
      <c r="A77" s="39">
        <v>29999</v>
      </c>
      <c r="B77" s="55" t="s">
        <v>65</v>
      </c>
      <c r="C77" s="45">
        <v>2632036.36</v>
      </c>
      <c r="D77" s="53">
        <v>0</v>
      </c>
      <c r="E77" s="53">
        <v>0</v>
      </c>
      <c r="F77" s="46">
        <v>0</v>
      </c>
      <c r="G77" s="53">
        <v>72230</v>
      </c>
      <c r="H77" s="45">
        <v>0</v>
      </c>
      <c r="I77" s="46">
        <v>0</v>
      </c>
    </row>
    <row r="78" spans="1:9" ht="13.8" x14ac:dyDescent="0.3">
      <c r="A78" s="27">
        <v>5</v>
      </c>
      <c r="B78" s="58" t="s">
        <v>36</v>
      </c>
      <c r="C78" s="59">
        <f>SUM(C79+C83)</f>
        <v>118860740.89</v>
      </c>
      <c r="D78" s="60">
        <f t="shared" ref="D78:I78" si="24">SUM(D79+D83)</f>
        <v>0</v>
      </c>
      <c r="E78" s="60">
        <f t="shared" si="24"/>
        <v>0</v>
      </c>
      <c r="F78" s="47">
        <f t="shared" si="24"/>
        <v>246017595.16999999</v>
      </c>
      <c r="G78" s="60">
        <f t="shared" si="24"/>
        <v>1110521535.3700001</v>
      </c>
      <c r="H78" s="59">
        <f>SUM(H79+H83)</f>
        <v>90036450.060000002</v>
      </c>
      <c r="I78" s="47">
        <f t="shared" si="24"/>
        <v>0</v>
      </c>
    </row>
    <row r="79" spans="1:9" ht="13.8" x14ac:dyDescent="0.3">
      <c r="A79" s="33">
        <v>501</v>
      </c>
      <c r="B79" s="57" t="s">
        <v>37</v>
      </c>
      <c r="C79" s="48">
        <f>SUM(C80:C82)</f>
        <v>26020943</v>
      </c>
      <c r="D79" s="49">
        <f t="shared" ref="D79:I79" si="25">SUM(D80:D82)</f>
        <v>0</v>
      </c>
      <c r="E79" s="49">
        <f t="shared" si="25"/>
        <v>0</v>
      </c>
      <c r="F79" s="50">
        <f t="shared" si="25"/>
        <v>182580059.47999999</v>
      </c>
      <c r="G79" s="49">
        <f t="shared" si="25"/>
        <v>645401055.07000005</v>
      </c>
      <c r="H79" s="48">
        <f t="shared" si="25"/>
        <v>90036450.060000002</v>
      </c>
      <c r="I79" s="50">
        <f t="shared" si="25"/>
        <v>0</v>
      </c>
    </row>
    <row r="80" spans="1:9" ht="13.8" x14ac:dyDescent="0.3">
      <c r="A80" s="39">
        <v>50101</v>
      </c>
      <c r="B80" s="55" t="s">
        <v>72</v>
      </c>
      <c r="C80" s="45">
        <v>0</v>
      </c>
      <c r="D80" s="53">
        <v>0</v>
      </c>
      <c r="E80" s="53">
        <v>0</v>
      </c>
      <c r="F80" s="46">
        <v>0</v>
      </c>
      <c r="G80" s="53">
        <v>12621620</v>
      </c>
      <c r="H80" s="45">
        <v>0</v>
      </c>
      <c r="I80" s="46">
        <v>0</v>
      </c>
    </row>
    <row r="81" spans="1:10" ht="13.8" x14ac:dyDescent="0.3">
      <c r="A81" s="39">
        <v>50103</v>
      </c>
      <c r="B81" s="55" t="s">
        <v>38</v>
      </c>
      <c r="C81" s="45">
        <v>26020943</v>
      </c>
      <c r="D81" s="53">
        <v>0</v>
      </c>
      <c r="E81" s="53">
        <v>0</v>
      </c>
      <c r="F81" s="46">
        <v>7920000</v>
      </c>
      <c r="G81" s="53">
        <v>27538080.219999999</v>
      </c>
      <c r="H81" s="45">
        <v>2100000</v>
      </c>
      <c r="I81" s="46">
        <v>0</v>
      </c>
    </row>
    <row r="82" spans="1:10" ht="13.8" x14ac:dyDescent="0.3">
      <c r="A82" s="39">
        <v>50105</v>
      </c>
      <c r="B82" s="55" t="s">
        <v>39</v>
      </c>
      <c r="C82" s="45">
        <v>0</v>
      </c>
      <c r="D82" s="53">
        <v>0</v>
      </c>
      <c r="E82" s="53">
        <v>0</v>
      </c>
      <c r="F82" s="46">
        <v>174660059.47999999</v>
      </c>
      <c r="G82" s="53">
        <v>605241354.85000002</v>
      </c>
      <c r="H82" s="45">
        <v>87936450.060000002</v>
      </c>
      <c r="I82" s="46">
        <v>0</v>
      </c>
    </row>
    <row r="83" spans="1:10" ht="13.8" x14ac:dyDescent="0.3">
      <c r="A83" s="33">
        <v>599</v>
      </c>
      <c r="B83" s="57" t="s">
        <v>42</v>
      </c>
      <c r="C83" s="48">
        <f>SUM(C84)</f>
        <v>92839797.890000001</v>
      </c>
      <c r="D83" s="49">
        <f t="shared" ref="D83:I83" si="26">SUM(D84)</f>
        <v>0</v>
      </c>
      <c r="E83" s="49">
        <f t="shared" si="26"/>
        <v>0</v>
      </c>
      <c r="F83" s="50">
        <f t="shared" si="26"/>
        <v>63437535.689999998</v>
      </c>
      <c r="G83" s="49">
        <f t="shared" si="26"/>
        <v>465120480.30000001</v>
      </c>
      <c r="H83" s="48">
        <f t="shared" si="26"/>
        <v>0</v>
      </c>
      <c r="I83" s="50">
        <f t="shared" si="26"/>
        <v>0</v>
      </c>
    </row>
    <row r="84" spans="1:10" thickBot="1" x14ac:dyDescent="0.35">
      <c r="A84" s="39">
        <v>59903</v>
      </c>
      <c r="B84" s="55" t="s">
        <v>43</v>
      </c>
      <c r="C84" s="116">
        <v>92839797.890000001</v>
      </c>
      <c r="D84" s="66">
        <v>0</v>
      </c>
      <c r="E84" s="66">
        <v>0</v>
      </c>
      <c r="F84" s="67">
        <v>63437535.689999998</v>
      </c>
      <c r="G84" s="53">
        <v>465120480.30000001</v>
      </c>
      <c r="H84" s="80">
        <v>0</v>
      </c>
      <c r="I84" s="81">
        <v>0</v>
      </c>
    </row>
    <row r="85" spans="1:10" thickBot="1" x14ac:dyDescent="0.35">
      <c r="A85" s="82" t="s">
        <v>66</v>
      </c>
      <c r="B85" s="83"/>
      <c r="C85" s="72">
        <f t="shared" ref="C85:I85" si="27">SUM(C40+C65+C78)</f>
        <v>358390808.25999999</v>
      </c>
      <c r="D85" s="84">
        <f t="shared" si="27"/>
        <v>434062989.44</v>
      </c>
      <c r="E85" s="84">
        <f t="shared" si="27"/>
        <v>0</v>
      </c>
      <c r="F85" s="85">
        <f t="shared" si="27"/>
        <v>333868030.50999999</v>
      </c>
      <c r="G85" s="86">
        <f>SUM(G40+G65+G78)</f>
        <v>2129396964.5700002</v>
      </c>
      <c r="H85" s="72">
        <f>SUM(H40+H65+H78)</f>
        <v>141036450.06</v>
      </c>
      <c r="I85" s="85">
        <f t="shared" si="27"/>
        <v>500000</v>
      </c>
    </row>
    <row r="86" spans="1:10" x14ac:dyDescent="0.3">
      <c r="A86" s="87"/>
      <c r="B86" s="88"/>
      <c r="C86" s="89"/>
      <c r="D86" s="89"/>
      <c r="E86" s="89"/>
      <c r="F86" s="90"/>
      <c r="G86" s="90"/>
      <c r="H86" s="89"/>
      <c r="I86" s="89"/>
      <c r="J86" s="88"/>
    </row>
    <row r="87" spans="1:10" x14ac:dyDescent="0.3">
      <c r="A87" s="87"/>
      <c r="B87" s="91"/>
      <c r="C87" s="92"/>
      <c r="D87" s="88"/>
      <c r="E87" s="89"/>
      <c r="F87" s="90"/>
      <c r="G87" s="90"/>
      <c r="H87" s="89"/>
      <c r="I87" s="89"/>
      <c r="J87" s="88"/>
    </row>
    <row r="88" spans="1:10" x14ac:dyDescent="0.3">
      <c r="A88" s="2" t="s">
        <v>67</v>
      </c>
      <c r="B88" s="2"/>
      <c r="C88" s="2"/>
      <c r="D88" s="93"/>
      <c r="E88" s="94"/>
      <c r="F88" s="95"/>
      <c r="G88" s="95"/>
      <c r="H88" s="94"/>
      <c r="I88" s="94"/>
      <c r="J88" s="88"/>
    </row>
    <row r="89" spans="1:10" s="8" customFormat="1" ht="13.8" x14ac:dyDescent="0.3">
      <c r="A89" s="2" t="s">
        <v>69</v>
      </c>
      <c r="B89" s="2"/>
      <c r="C89" s="2"/>
      <c r="D89" s="7"/>
      <c r="E89" s="96"/>
      <c r="F89" s="7"/>
      <c r="G89" s="7"/>
      <c r="H89" s="96"/>
      <c r="I89" s="96"/>
      <c r="J89" s="97"/>
    </row>
    <row r="90" spans="1:10" s="8" customFormat="1" ht="13.8" x14ac:dyDescent="0.3">
      <c r="A90" s="2" t="s">
        <v>70</v>
      </c>
      <c r="B90" s="2"/>
      <c r="C90" s="2"/>
      <c r="D90" s="7"/>
      <c r="E90" s="96"/>
      <c r="F90" s="7"/>
      <c r="G90" s="7"/>
      <c r="H90" s="96"/>
      <c r="I90" s="96"/>
      <c r="J90" s="97"/>
    </row>
    <row r="91" spans="1:10" x14ac:dyDescent="0.3">
      <c r="A91" s="2" t="s">
        <v>68</v>
      </c>
      <c r="B91" s="2"/>
      <c r="C91" s="2"/>
      <c r="D91" s="93"/>
      <c r="E91" s="94"/>
      <c r="F91" s="4"/>
      <c r="G91" s="4"/>
      <c r="H91" s="94"/>
      <c r="I91" s="94"/>
      <c r="J91" s="88"/>
    </row>
    <row r="92" spans="1:10" s="8" customFormat="1" ht="13.8" x14ac:dyDescent="0.3">
      <c r="A92" s="93"/>
      <c r="B92" s="93"/>
      <c r="C92" s="94"/>
      <c r="D92" s="7"/>
      <c r="E92" s="96"/>
      <c r="F92" s="7"/>
      <c r="G92" s="7"/>
      <c r="H92" s="96"/>
      <c r="I92" s="96"/>
      <c r="J92" s="97"/>
    </row>
    <row r="93" spans="1:10" ht="24.75" customHeight="1" x14ac:dyDescent="0.3">
      <c r="A93" s="109"/>
      <c r="B93" s="110"/>
      <c r="C93" s="110"/>
      <c r="D93" s="98"/>
      <c r="E93" s="99"/>
      <c r="F93" s="100"/>
      <c r="G93" s="100"/>
      <c r="H93" s="99"/>
      <c r="I93" s="99"/>
    </row>
    <row r="100" spans="1:9" s="8" customFormat="1" ht="13.8" x14ac:dyDescent="0.3">
      <c r="A100" s="101"/>
      <c r="B100" s="5"/>
      <c r="C100" s="102"/>
      <c r="E100" s="103"/>
      <c r="H100" s="103"/>
      <c r="I100" s="103"/>
    </row>
    <row r="103" spans="1:9" s="8" customFormat="1" ht="13.8" x14ac:dyDescent="0.3">
      <c r="A103" s="101"/>
      <c r="B103" s="5"/>
      <c r="C103" s="102"/>
      <c r="E103" s="103"/>
      <c r="H103" s="103"/>
      <c r="I103" s="103"/>
    </row>
    <row r="105" spans="1:9" s="8" customFormat="1" ht="13.8" x14ac:dyDescent="0.3">
      <c r="A105" s="101"/>
      <c r="B105" s="5"/>
      <c r="C105" s="102"/>
      <c r="E105" s="103"/>
      <c r="H105" s="103"/>
      <c r="I105" s="103"/>
    </row>
    <row r="115" spans="1:9" s="8" customFormat="1" ht="13.8" x14ac:dyDescent="0.3">
      <c r="A115" s="101"/>
      <c r="B115" s="5"/>
      <c r="C115" s="102"/>
      <c r="E115" s="103"/>
      <c r="H115" s="103"/>
      <c r="I115" s="103"/>
    </row>
    <row r="116" spans="1:9" s="8" customFormat="1" ht="13.8" x14ac:dyDescent="0.3">
      <c r="A116" s="101"/>
      <c r="B116" s="5"/>
      <c r="C116" s="102"/>
      <c r="E116" s="103"/>
      <c r="H116" s="103"/>
      <c r="I116" s="103"/>
    </row>
    <row r="123" spans="1:9" s="8" customFormat="1" ht="13.8" x14ac:dyDescent="0.3">
      <c r="A123" s="101"/>
      <c r="B123" s="5"/>
      <c r="C123" s="102"/>
      <c r="E123" s="103"/>
      <c r="H123" s="103"/>
      <c r="I123" s="103"/>
    </row>
    <row r="125" spans="1:9" s="8" customFormat="1" ht="13.8" x14ac:dyDescent="0.3">
      <c r="A125" s="101"/>
      <c r="B125" s="5"/>
      <c r="C125" s="102"/>
      <c r="E125" s="103"/>
      <c r="H125" s="103"/>
      <c r="I125" s="103"/>
    </row>
    <row r="127" spans="1:9" s="8" customFormat="1" ht="13.8" x14ac:dyDescent="0.3">
      <c r="A127" s="101"/>
      <c r="B127" s="5"/>
      <c r="C127" s="102"/>
      <c r="E127" s="103"/>
      <c r="H127" s="103"/>
      <c r="I127" s="103"/>
    </row>
    <row r="129" ht="23.25" customHeight="1" x14ac:dyDescent="0.3"/>
    <row r="130" ht="11.25" customHeight="1" x14ac:dyDescent="0.3"/>
    <row r="134" ht="12.75" customHeight="1" x14ac:dyDescent="0.3"/>
    <row r="135" ht="12.75" customHeight="1" x14ac:dyDescent="0.3"/>
    <row r="136" ht="12.75" customHeight="1" x14ac:dyDescent="0.3"/>
    <row r="138" ht="30" customHeight="1" x14ac:dyDescent="0.3"/>
    <row r="140" ht="24" customHeight="1" x14ac:dyDescent="0.3"/>
  </sheetData>
  <mergeCells count="3">
    <mergeCell ref="C4:F4"/>
    <mergeCell ref="H4:I4"/>
    <mergeCell ref="A93:C93"/>
  </mergeCells>
  <pageMargins left="0" right="0" top="0" bottom="0" header="0" footer="0"/>
  <pageSetup scale="68" fitToHeight="6" orientation="portrait" r:id="rId1"/>
  <rowBreaks count="1" manualBreakCount="1">
    <brk id="99" max="16383" man="1"/>
  </rowBreaks>
  <ignoredErrors>
    <ignoredError sqref="F7 D7 D25 H7" formula="1"/>
  </ignoredErrors>
  <drawing r:id="rId2"/>
</worksheet>
</file>

<file path=_xmlsignatures/_rels/origin1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2.xml"/></Relationships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jTFw6pypLFpbNgGB7rgZFTOhf8k=</DigestValue>
    </Reference>
    <Reference URI="#idOfficeObject" Type="http://www.w3.org/2000/09/xmldsig#Object">
      <DigestMethod Algorithm="http://www.w3.org/2000/09/xmldsig#sha1"/>
      <DigestValue>zqXfNx4/eBvZbmNAIWvXEpDYl3c=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wmN7o/DuaXP3EP3VwFH9Lkvs0ZY=</DigestValue>
    </Reference>
  </SignedInfo>
  <SignatureValue>KcUANhvXAYu5bILEsyGgiSrsdQWbjPFpiUNw0vvP1/Vl8jgH28BtUvEUUCmMTILIDh/FPNX4mJhS
NNUxvKaojWKg7tBTy2yI7+Yxx+b5pdwYQbvbpf3ZerfMPXevBH7BluUBv1/yzatTXML9gL8ABvWd
B7C2rhzYA/WimCpKCs6t7FOsBJNdonMEu34/6K6DMFdC41UUQztsF7IIl+OIGyCuvRQ0QyC1gO49
LP3CWXh9uP1UBYrrOzn11nsUc9rdlaLkwyHRPevpr35LnbOgdd2P8YDuYIsTAkThA42pZEzvTdZ4
ZB5RzRmXyUfcXWqria2HfkcWlbrkeWZrihGUHQ==</SignatureValue>
  <KeyInfo>
    <X509Data>
      <X509Certificate>MIIFpTCCBI2gAwIBAgIKIzCWIQABAAPviDANBgkqhkiG9w0BAQUFADCBmjEVMBMGA1UEBRMMNC0w
MDAtMDA0MDE3MQswCQYDVQQGEwJDUjEkMCIGA1UEChMbQkFOQ08gQ0VOVFJBTCBERSBDT1NUQSBS
SUNBMSowKAYDVQQLEyFESVZJU0lPTiBERSBTRVJWSUNJT1MgRklOQU5DSUVST1MxIjAgBgNVBAMT
GUNBIFNJTlBFIC0gUEVSU09OQSBGSVNJQ0EwHhcNMTUwOTAxMTUwNDI4WhcNMTcwODMxMTUwNDI4
WjCBszEZMBcGA1UEBRMQQ1BGLTAxLTA5NzYtMDAzMDEbMBkGA1UEBBMSVklMTEFMT0JPUyBISURB
TEdPMREwDwYDVQQqEwhDQVJPTElOQTELMAkGA1UEBhMCQ1IxFzAVBgNVBAoTDlBFUlNPTkEgRklT
SUNBMRIwEAYDVQQLEwlDSVVEQURBTk8xLDAqBgNVBAMTI0NBUk9MSU5BIFZJTExBTE9CT1MgSElE
QUxHTyAoRklSTUEpMIIBIjANBgkqhkiG9w0BAQEFAAOCAQ8AMIIBCgKCAQEA0yIfFlAtDes5rMW/
epLjVmE0mnnWDIbPCuxNCrBfg9lvbpXHJkVyz5OTonhdkN1yj/S897OYKYoUZBqb+PeYKv2BBlGc
3rFSrHZFwVUQYjreGCj5ayzGh3QVEF0cS0vnbqgWdbhQecApsTYmWvjNvhcjeS8BriKdZUxvup0O
O7o6Ax4s7SDK71NbB9idLvlkVNgx0rXrS1Gc+REY/AHaIR30cCK+ruijhxE4M/V8e+9RwfNRQ7OG
JSiO4iDZrokJhhUrO6Qmexs8gJhs5rc2uXgCJ//1uWCdiUXLt3C2OFBLFu/Sed39pXDUoUMGrP63
wyaIRmXvnIGKz5k8X3qZ+QIDAQABo4IB0DCCAcwwHQYDVR0OBBYEFGOs2NoOTNstlvb/KyDgbJJb
6u2zMB8GA1UdIwQYMBaAFEjUipShoDKIP6qxNhCUK+6UQYKsMFwGA1UdHwRVMFMwUaBPoE2GS2h0
dHA6Ly9mZGkuc2lucGUuZmkuY3IvcmVwb3NpdG9yaW8vQ0ElMjBTSU5QRSUyMC0lMjBQRVJTT05B
JTIwRklTSUNBKDEpLmNybDCBkwYIKwYBBQUHAQEEgYYwgYMwKAYIKwYBBQUHMAGGHGh0dHA6Ly9v
Y3NwLnNpbnBlLmZpLmNyL29jc3AwVwYIKwYBBQUHMAKGS2h0dHA6Ly9mZGkuc2lucGUuZmkuY3Iv
cmVwb3NpdG9yaW8vQ0ElMjBTSU5QRSUyMC0lMjBQRVJTT05BJTIwRklTSUNBKDEpLmNydDAOBgNV
HQ8BAf8EBAMCBsAwPQYJKwYBBAGCNxUHBDAwLgYmKwYBBAGCNxUIhcTqW4LR4zWVkRuC+ZcYhqXL
a4F/gb3yRYe7oj4CAWQCAQQwEwYDVR0lBAwwCgYIKwYBBQUHAwQwFQYDVR0gBA4wDDAKBghggTwB
AQEBAjAbBgkrBgEEAYI3FQoEDjAMMAoGCCsGAQUFBwMEMA0GCSqGSIb3DQEBBQUAA4IBAQBkvSqd
Y1EHQSyzIhJh5UDwkSish02D6GiSCaHzm/EJo3pLDeFRiMeqPiPVvUyMKWEzqQrdLqQfhuUWSIxc
9ItM+20I1oB6+PVCdwbSy/ZyhVsEO9g/mzz9FmmOWNNvOTnujhw0QHWRxGcEHAFVV3RczXqrRR9t
z3+9LL1IQV38L6DNzzpUuyT2cWqfMD7WCrovTXaabdhA5aS7wv3uZ0gcGMRHiGPFEasfczjwcHXb
jpGsWYuzqEq145uQP8WLV8d/fQteKtAd4FoJxPIK0uP+cHsAjqHFVzNPkrJx4r44AqKOBFfhUDGF
4+hFH6Db+uTyAFQlVskIMPyliC56gqvE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0gWUUY/sZaCCeuROnHlQefDABxs=</DigestValue>
      </Reference>
      <Reference URI="/xl/media/image1.jpeg?ContentType=image/jpeg">
        <DigestMethod Algorithm="http://www.w3.org/2000/09/xmldsig#sha1"/>
        <DigestValue>n3/Aty3xRCdr7psVHZmuTNBeSF8=</DigestValue>
      </Reference>
      <Reference URI="/xl/sharedStrings.xml?ContentType=application/vnd.openxmlformats-officedocument.spreadsheetml.sharedStrings+xml">
        <DigestMethod Algorithm="http://www.w3.org/2000/09/xmldsig#sha1"/>
        <DigestValue>c5/xrT+EKQxRqJ0D0m+IoeBLgcs=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Q3Ay+gOjjglgwkWsmawOEQu6kJ4=</DigestValue>
      </Reference>
      <Reference URI="/xl/calcChain.xml?ContentType=application/vnd.openxmlformats-officedocument.spreadsheetml.calcChain+xml">
        <DigestMethod Algorithm="http://www.w3.org/2000/09/xmldsig#sha1"/>
        <DigestValue>D2ilchFdbvNhoBPg3WmcL3hcEnQ=</DigestValue>
      </Reference>
      <Reference URI="/xl/worksheets/sheet1.xml?ContentType=application/vnd.openxmlformats-officedocument.spreadsheetml.worksheet+xml">
        <DigestMethod Algorithm="http://www.w3.org/2000/09/xmldsig#sha1"/>
        <DigestValue>F+rgFtpuM9Cx3BhxvitszNwUI/4=</DigestValue>
      </Reference>
      <Reference URI="/xl/styles.xml?ContentType=application/vnd.openxmlformats-officedocument.spreadsheetml.styles+xml">
        <DigestMethod Algorithm="http://www.w3.org/2000/09/xmldsig#sha1"/>
        <DigestValue>dCQEpuciUKmlPM5HIwH/jiWcqbw=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mkF+DrrKYHrMhQ5Zj/DDucYTHVQ=</DigestValue>
      </Reference>
      <Reference URI="/xl/workbook.xml?ContentType=application/vnd.openxmlformats-officedocument.spreadsheetml.sheet.main+xml">
        <DigestMethod Algorithm="http://www.w3.org/2000/09/xmldsig#sha1"/>
        <DigestValue>bkUCZWYtCdNJhqI5xguI0rGDyQk=</DigestValue>
      </Reference>
      <Reference URI="/xl/theme/theme1.xml?ContentType=application/vnd.openxmlformats-officedocument.theme+xml">
        <DigestMethod Algorithm="http://www.w3.org/2000/09/xmldsig#sha1"/>
        <DigestValue>0aEwUu0ofn2gYTMmi82LfXFcD68=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qGEfvyrDcu5wn88v8hYCog4L5Oo=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1BBpj2jAlVTMOUsDXEcb09MQuQQ=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2015-11-03T22:11:32Z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2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2015-11-03T22:11:32Z</xd:SigningTime>
          <xd:SigningCertificate>
            <xd:Cert>
              <xd:CertDigest>
                <DigestMethod Algorithm="http://www.w3.org/2000/09/xmldsig#sha1"/>
                <DigestValue>r3n229xjL+1t8AdqQKDuK7J1sMs=</DigestValue>
              </xd:CertDigest>
              <xd:IssuerSerial>
                <X509IssuerName>CN=CA SINPE - PERSONA FISICA, OU=DIVISION DE SERVICIOS FINANCIEROS, O=BANCO CENTRAL DE COSTA RICA, C=CR, SERIALNUMBER=4-000-004017</X509IssuerName>
                <X509SerialNumber>166179088543759856824200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SignatureTimeStamp>
            <CanonicalizationMethod Algorithm="http://www.w3.org/TR/2001/REC-xml-c14n-20010315"/>
            <xd:EncapsulatedTimeStamp>MIIJlwYJKoZIhvcNAQcCoIIJiDCCCYQCAQMxCzAJBgUrDgMCGgUAMGMGCyqGSIb3DQEJEAEEoFQEUjBQAgEBBghggTwBAQEBBTAhMAkGBSsOAwIaBQAEFEK4jtC1InaUfwMLtTZFRRgc1v5FAgQAq5FNGA8yMDE1MTEwMzIyMTEzNVowBIACAfQBAf+gggbGMIIGwjCCBaqgAwIBAgIKYRRWtwAAAAAAAzANBgkqhkiG9w0BAQUFADB8MRkwFwYDVQQFExBDUEotMi0xMDAtMDk4MzExMQswCQYDVQQGEwJDUjEOMAwGA1UEChMFTUlDSVQxDTALBgNVBAsTBERDRkQxMzAxBgNVBAMTKkNBIFBPTElUSUNBIFNFTExBRE8gREUgVElFTVBPIC0gQ09TVEEgUklDQTAeFw0xMDEyMDMyMTA0NTVaFw0xNzEyMDMyMTE0NTVaMHExGTAXBgNVBAUTEENQSi00LTAwMC0wMDQwMTcxCzAJBgNVBAYTAkNSMSQwIgYDVQQKExtCQU5DTyBDRU5UUkFMIERFIENPU1RBIFJJQ0ExDTALBgNVBAsTBDAwMDExEjAQBgNVBAMTCVRTQSBTSU5QRTCCASIwDQYJKoZIhvcNAQEBBQADggEPADCCAQoCggEBAOI1Axt9aHr9/12bVMqF07CGDIFGlyHm07kcxciZxkv0KkiR/0xDMPdKypVYFlojCNPH2cKNWIkrmS9KrdjsesR6jAuMfbD0B7mwMbY1SAPFwRdafPq5GxknpN9hlaXgLevYgHIRo5f9neyTyeqBCKClkJqkkAxV2bncW2jUpiPGmNkeCxoOhjkJp7nGucUoEAiyE2HAH9U6l4IzxWiOnVib/JDmZAOQ4/8DfNO0QW+UrYk+CYFxbq0u1m8/yVxesoVcrThyNRtjDxygzy29/JaeLQNK3pZ1xogVlQSdRvCuken9dBcU7OaEsjXwJFWDQ/X9qkFBtBFXQNf1hsbnIOkCAwEAAaOCA08wggNLMIGsBgNVHSAEgaQwgaEwgZ4GCGCBPAEBAQEFMIGRMGoGCCsGAQUFBwICMF4eXABJAG0AcABsAGUAbQBlAG4AdABhACAAbABhACAAQQB1AHQAbwByAGkAZABhAGQAIABkAGUAIABFAHMAdABhAG0AcABhAGQAbwAgAGQAZQAgAFQAaQBlAG0AcABvMCMGCCsGAQUFBwIBFhdodHRwOi8vdHNhLnNpbnBlLmZpLmNyLzAWBgNVHSUBAf8EDDAKBggrBgEFBQcDCDAOBgNVHQ8BAf8EBAMCBsAwRAYJKoZIhvcNAQkPBDcwNTAOBggqhkiG9w0DAgICAIAwDgYIKoZIhvcNAwQCAgCAMAcGBSsOAwIHMAoGCCqGSIb3DQMHMB0GA1UdDgQWBBQxJ3K2KwqakJJIpu9kofQshcBK0zAfBgNVHSMEGDAWgBR8yAsKVkTFOJMClWHhsZQ0afQScTCB6gYDVR0fBIHiMIHfMIHcoIHZoIHWhmZodHRwOi8vd3d3LmZpcm1hZGlnaXRhbC5nby5jci9yZXBvc2l0b3Jpby9DQSUyMFBPTElUSUNBJTIwU0VMTEFETyUyMERFJTIwVElFTVBPJTIwLSUyMENPU1RBJTIwUklDQS5jcmyGbGh0dHA6Ly93d3cubWljaXQuZ28uY3IvZmlybWFkaWdpdGFsL3JlcG9zaXRvcmlvL0NBJTIwUE9MSVRJQ0ElMjBTRUxMQURPJTIwREUlMjBUSUVNUE8lMjAtJTIwQ09TVEElMjBSSUNBLmNybDCB/gYIKwYBBQUHAQEEgfEwge4wcgYIKwYBBQUHMAKGZmh0dHA6Ly93d3cuZmlybWFkaWdpdGFsLmdvLmNyL3JlcG9zaXRvcmlvL0NBJTIwUE9MSVRJQ0ElMjBTRUxMQURPJTIwREUlMjBUSUVNUE8lMjAtJTIwQ09TVEElMjBSSUNBLmNydDB4BggrBgEFBQcwAoZsaHR0cDovL3d3dy5taWNpdC5nby5jci9maXJtYWRpZ2l0YWwvcmVwb3NpdG9yaW8vQ0ElMjBQT0xJVElDQSUyMFNFTExBRE8lMjBERSUyMFRJRU1QTyUyMC0lMjBDT1NUQSUyMFJJQ0EuY3J0MA0GCSqGSIb3DQEBBQUAA4IBAQC9VUJhJDOPqjbHccvD8bO/iKSmpa+5b9V8ny9kebMqBUbp94j8FIfZ9KfB3/eYQjr19kOaF5qPIBcBRHsiZQZna30ScklyN8FWbalV85dTfHqBruQAlJeQ86kfQ9Kl2tmUN5guOFhUZbEHgZLFunWK3ut3ukPRkeZVFRHSh3EOoq4jjm3MLoE0QOpKxk0ub2qIx3n9rBlu7QYBE1PHTCgMsSxbD1MOiqFuAtjsYq6erJq+qh4pXHGYGfJpAwpqgiGlhdbvHwwTMo8GTJMZAAv42syOBY4NbRVA0MBM3zfFVQrKt3qCWPmJAbFS5ToxLaYpQCLR7pbiBFTNSFyOuvyCMYICQTCCAj0CAQEwgYowfDEZMBcGA1UEBRMQQ1BKLTItMTAwLTA5ODMxMTELMAkGA1UEBhMCQ1IxDjAMBgNVBAoTBU1JQ0lUMQ0wCwYDVQQLEwREQ0ZEMTMwMQYDVQQDEypDQSBQT0xJVElDQSBTRUxMQURPIERFIFRJRU1QTyAtIENPU1RBIFJJQ0ECCmEUVrcAAAAAAAMwCQYFKw4DAhoFAKCBjDAaBgkqhkiG9w0BCQMxDQYLKoZIhvcNAQkQAQQwHAYJKoZIhvcNAQkFMQ8XDTE1MTEwMzIyMTEzNVowIwYJKoZIhvcNAQkEMRYEFB7KrLsydHQOZimzBi5Fehz8B1xMMCsGCyqGSIb3DQEJEAIMMRwwGjAYMBYEFFKSNojhCyFC83DFLbiuPysk5OpDMA0GCSqGSIb3DQEBAQUABIIBAJYfDWgR+ONllNeKyT3Ld1WiHh9fQsDbavewWPsWV1xgMHATAQSE0c4zy8zTyztKTYyx9f8IFwj4Ii01VtxYShGMsky5A/tizGeVKbpbngvIy1pvxSHl/AFMN20J2bp/07yDjl7jj68jGpZ0CDHte76L+PoUvFsJKN/pPyehH51QPRuwcbPjh1JY+g21Gp7wv5AeQoP/m6IsH3HOsOHxmCgSte38oSbDMYrJ18BrKQKbkAsHwPisPKA60sJqhD/6jpg/kc9e5VyWEDeBagIgAnG4VvjSDJBLC9i6IMlQtrZL78LxyH0c88jxrEbu4f/tQq5uGk3FVmylbUh2DthT2Uo=</xd:EncapsulatedTimeStamp>
          </xd:SignatureTimeStamp>
          <xd:CompleteCertificateRefs>
            <xd:CertRefs>
              <xd:Cert>
                <xd:CertDigest>
                  <DigestMethod Algorithm="http://www.w3.org/2000/09/xmldsig#sha1"/>
                  <DigestValue>qWerd5oGmweCBWnUTpLoaB2h0r4=</DigestValue>
                </xd:CertDigest>
                <xd:IssuerSerial>
                  <X509IssuerName>CN=CA POLITICA PERSONA FISICA - COSTA RICA, OU=DCFD, O=MICIT, C=CR, SERIALNUMBER=CPJ-2-100-098311</X509IssuerName>
                  <X509SerialNumber>468315649193549518772797807762302239277842436</X509SerialNumber>
                </xd:IssuerSerial>
              </xd:Cert>
              <xd:Cert>
                <xd:CertDigest>
                  <DigestMethod Algorithm="http://www.w3.org/2000/09/xmldsig#sha1"/>
                  <DigestValue>LUgs4Am7xp/bOrjyGxZaLqZRMWc=</DigestValue>
                </xd:CertDigest>
                <xd:IssuerSerial>
                  <X509IssuerName>CN=CA RAIZ NACIONAL - COSTA RICA, C=CR, O=MICIT, OU=DCFD, SERIALNUMBER=CPJ-2-100-098311</X509IssuerName>
                  <X509SerialNumber>458409546684849037770754</X509SerialNumber>
                </xd:IssuerSerial>
              </xd:Cert>
              <xd:Cert>
                <xd:CertDigest>
                  <DigestMethod Algorithm="http://www.w3.org/2000/09/xmldsig#sha1"/>
                  <DigestValue>Hz1WgCbjcsEiJEUzozn4bf38+qs=</DigestValue>
                </xd:CertDigest>
                <xd:IssuerSerial>
                  <X509IssuerName>CN=CA RAIZ NACIONAL - COSTA RICA, C=CR, O=MICIT, OU=DCFD, SERIALNUMBER=CPJ-2-100-098311</X509IssuerName>
                  <X509SerialNumber>164790747737892938508956538822974288145</X509SerialNumber>
                </xd:IssuerSerial>
              </xd:Cert>
            </xd:CertRefs>
          </xd:CompleteCertificateRefs>
          <xd:CertificateValues>
            <xd:EncapsulatedX509Certificate>MIIL9DCCCtygAwIBAgITFQAAAASzVH2iMP3ToAAAAAAABDANBgkqhkiG9w0BAQUFADB5MRkwFwYDVQQFExBDUEotMi0xMDAtMDk4MzExMQswCQYDVQQGEwJDUjEOMAwGA1UEChMFTUlDSVQxDTALBgNVBAsTBERDRkQxMDAuBgNVBAMTJ0NBIFBPTElUSUNBIFBFUlNPTkEgRklTSUNBIC0gQ09TVEEgUklDQTAeFw0xNDAzMTExNjUzMjRaFw0yMTAzMTExNzAzMjRaMIGaMRUwEwYDVQQFEww0LTAwMC0wMDQwMTcxCzAJBgNVBAYTAkNSMSQwIgYDVQQKExtCQU5DTyBDRU5UUkFMIERFIENPU1RBIFJJQ0ExKjAoBgNVBAsTIURJVklTSU9OIERFIFNFUlZJQ0lPUyBGSU5BTkNJRVJPUzEiMCAGA1UEAxMZQ0EgU0lOUEUgLSBQRVJTT05BIEZJU0lDQTCCASIwDQYJKoZIhvcNAQEBBQADggEPADCCAQoCggEBAJMklHP+IpfRnifQTco8ZuJKVqe/8X3HCmcrBsj9ANTV3X0d4K1cXUNdQ30MjyijcwTpVgKxiJDv3Ocs0WFhFnEDsEkiNaFRpd4C1ZqEcEX8/ATtB4bj74ISKLWAPLnr7uEVPfA+jw30WNteLrbHfORtyrcnWhHwlPAW69UvkHD/Tcgh6xDI8eQkKp39ujW9HPPfJHr+mwkFQxKj7LjktPG7pJbWqT0xWKbNCGXYqUhnu6cyLiiUVH30VevyhsZ+zii9xTHpFrjn6S8Exr199e1i0AiqOcVXdrkA5ll9RMQQDUOSQE5QXQzSd99k1g8zbbeVNzvFNxvRaNl2zuD+uR8CAwEAAaOCCFEwgghNMBIGA1UdEwEB/wQIMAYBAf8CAQAwHQYDVR0OBBYEFEjUipShoDKIP6qxNhCUK+6UQYKsMAsGA1UdDwQEAwIBhjASBgkrBgEEAYI3FQEEBQIDAQABMCMGCSsGAQQBgjcVAgQWBBTLhMQ4X/cCdIfeqhe182t9BeNcPjCCBboGA1UdIASCBbEwggWtMIIBDQYHYIE8AQEBATCCAQAwgaAGCCsGAQUFBwICMIGTHoGQAEkAbQBwAGwAZQBtAGUAbgB0AGEAIABsAGEAIABQAG8AbABpAHQAaQBjAGEAIABkAGUAIABsAGEAIABSAGEAaQB6ACAAQwBvAHMAdABhAHIAcgBpAGMAZQBuAHMAZQAgAGQAZQAgAEMAZQByAHQAaQBmAGkAYwBhAGMAaQBvAG4AIABEAGkAZwBpAHQAYQBsMCoGCCsGAQUFBwIBFh5odHRwOi8vd3d3LmZpcm1hZGlnaXRhbC5nby5jci8wLwYIKwYBBQUHAgEWI2h0dHA6Ly93d3cubWljaXQuZ28uY3IvZmlybWFkaWdpdGFsMIIBTgYIYIE8AQEBAQEwggFAMIHgBggrBgEFBQcCAjCB0x6B0ABJAG0AcABsAGUAbQBlAG4AdABhACAAbABhACAAUABvAGwAaQB0AGkAYwBhACAAZABlACAAQwBBACAARQBtAGkAcwBvAHIAYQAgAHAAYQByAGEAIABQAGUAcgBzAG8AbgBhAHMAIABGAGkAcwBpAGMAYQBzACAAcABlAHIAdABlAG4AZQBjAGkAZQBuAHQAZQAgAGEAIABsAGEAIABQAEsASQAgAE4AYQBjAGkAbwBuAGEAbAAgAGQAZQAgAEMAbwBzAHQAYQAgAFIAaQBjAGEwKgYIKwYBBQUHAgEWHmh0dHA6Ly93d3cuZmlybWFkaWdpdGFsLmdvLmNyLzAvBggrBgEFBQcCARYjaHR0cDovL3d3dy5taWNpdC5nby5jci9maXJtYWRpZ2l0YWwwggGhBghggTwBAQEBAjCCAZMwggEyBggrBgEFBQcCAjCCASQeggEgAEkAbQBwAGwAZQBtAGUAbgB0AGEAIABsAGEAIABQAG8AbABpAHQAaQBjAGEAIABwAGEAcgBhACAAYwBlAHIAdABpAGYAaQBjAGEAZABvACAAZABlACAAZgBpAHIAbQBhACAAZABpAGcAaQB0AGEAbAAgAGQAZQAgAHAAZQByAHMAbwBuAGEAcwAgAGYAaQBzAGkAYwBhAHMAIAAoAGMAaQB1AGQAYQBkAGEAbgBvAC8AcgBlAHMAaQBkAGUAbgB0AGUAKQAgAHAAZQByAHQAZQBuAGUAYwBpAGUAbgB0AGUAIABhACAAbABhACAAUABLAEkAIABOAGEAYwBpAG8AbgBhAGwAIABkAGUAIABDAG8AcwB0AGEAIABSAGkAYwBhMCoGCCsGAQUFBwIBFh5odHRwOi8vd3d3LmZpcm1hZGlnaXRhbC5nby5jci8wLwYIKwYBBQUHAgEWI2h0dHA6Ly93d3cubWljaXQuZ28uY3IvZmlybWFkaWdpdGFsMIIBoQYIYIE8AQEBAQMwggGTMIIBMgYIKwYBBQUHAgIwggEkHoIBIA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TAqBggrBgEFBQcCARYeaHR0cDovL3d3dy5maXJtYWRpZ2l0YWwuZ28uY3IvMC8GCCsGAQUFBwIBFiNodHRwOi8vd3d3Lm1pY2l0LmdvLmNyL2Zpcm1hZGlnaXRhbDAZBgkrBgEEAYI3FAIEDB4KAFMAdQBiAEMAQTAfBgNVHSMEGDAWgBRE2CsXpFZBgVMYl6Do013FWdyPljCB4AYDVR0fBIHYMIHVMIHSoIHPoIHMhmFodHRwOi8vd3d3LmZpcm1hZGlnaXRhbC5nby5jci9yZXBvc2l0b3Jpby9DQSUyMFBPTElUSUNBJTIwUEVSU09OQSUyMEZJU0lDQSUyMC0lMjBDT1NUQSUyMFJJQ0EuY3JshmdodHRwOi8vd3d3Lm1pY2l0LmdvLmNyL2Zpcm1hZGlnaXRhbC9yZXBvc2l0b3Jpby9DQSUyMFBPTElUSUNBJTIwUEVSU09OQSUyMEZJU0lDQSUyMC0lMjBDT1NUQSUyMFJJQ0EuY3JsMIH0BggrBgEFBQcBAQSB5zCB5DBtBggrBgEFBQcwAoZhaHR0cDovL3d3dy5maXJtYWRpZ2l0YWwuZ28uY3IvcmVwb3NpdG9yaW8vQ0ElMjBQT0xJVElDQSUyMFBFUlNPTkElMjBGSVNJQ0ElMjAtJTIwQ09TVEElMjBSSUNBLmNydDBzBggrBgEFBQcwAoZnaHR0cDovL3d3dy5taWNpdC5nby5jci9maXJtYWRpZ2l0YWwvcmVwb3NpdG9yaW8vQ0ElMjBQT0xJVElDQSUyMFBFUlNPTkElMjBGSVNJQ0ElMjAtJTIwQ09TVEElMjBSSUNBLmNydDANBgkqhkiG9w0BAQUFAAOCAQEAAr412HeEsDxQf9To62YTZF5qLvzPstsGNOqWAdMd6avdzdt0Ptjsbydg3V9jzpabaCGXyrZ9tioF7UrXuMFQm3M+qhKU4CuLkEDmBjJWmetFCVe/zjsYkKIxbb8sz/kgaGE9aSaB1fBmpS/q9MvqWnJSiu3++zS79typTftlK24ZJRMPtS/LKikKGEHtSkWNmncaLH/W1VRzeQe8WNom4S4HVoC9Wb2yryh5eInHCiwRg+o/MTvAWlCaAF3AwgXA3IEbhBugFK8gYVKii2aznvWtxJp+ZQ3VCoH1Su5xRgJW/aEJFZr4/gNHFfPWTEbA2aANxkPgDp2VvUEcsh+WIg==</xd:EncapsulatedX509Certificate>
            <xd:EncapsulatedX509Certificate>MIIMZTCCCk2gAwIBAgIKYRJuawAAAAAAAjANBgkqhkiG9w0BAQUFADBvMRkwFwYDVQQFExBDUEotMi0xMDAtMDk4MzExMQ0wCwYDVQQLEwREQ0ZEMQ4wDAYDVQQKEwVNSUNJVDELMAkGA1UEBhMCQ1IxJjAkBgNVBAMTHUNBIFJBSVogTkFDSU9OQUwgLSBDT1NUQSBSSUNBMB4XDTA4MTIwNDIzMDAxNloXDTI1MTIwNDIzMTAxNloweTEZMBcGA1UEBRMQQ1BKLTItMTAwLTA5ODMxMTELMAkGA1UEBhMCQ1IxDjAMBgNVBAoTBU1JQ0lUMQ0wCwYDVQQLEwREQ0ZEMTAwLgYDVQQDEydDQSBQT0xJVElDQSBQRVJTT05BIEZJU0lDQSAtIENPU1RBIFJJQ0EwggEiMA0GCSqGSIb3DQEBAQUAA4IBDwAwggEKAoIBAQC2/cq6mWb6hYg8o0fnC1pvU0l86YkC+vdJDYbj23eWtpH8q6PE78DOLCLyUVPdQ1Cf6g8XPHTPpmKP+MnqpwWRxuMZlirZmfMz3A2MPVLgjhBIHmObHucyhcJXAVuWxKpYwrmxQc102df8wkxqqlz/p/5uMDA+Lxzjwpp4hvn7wntrgyGZ8Z9yw6EMYV4yAl7/QmCNeXqaex/FJEdz5dSpo1FTdV6ukOmhI3VBND/Mx0SEEK/AMgXNG8znBOZ+dYM2jqoE7m60xUl/665asApYY7DT5qHNXjj4EL7Qbpw1RQxEv/2Zs6e41esELl+I8xNfQAmOgEUqJmxCHk3I4rUjAgMBAAGjggf3MIIH8zAPBgNVHRMBAf8EBTADAQH/MB0GA1UdDgQWBBRE2CsXpFZBgVMYl6Do013FWdyPljALBgNVHQ8EBAMCAYYwEAYJKwYBBAGCNxUBBAMCAQAwggW6BgNVHSAEggWxMIIFrTCCAQ0GB2CBPAEBAQEwggEAMIGgBggrBgEFBQcCAjCBkx6BkABJAG0AcABsAGUAbQBlAG4AdABhACAAbABhACAAUABvAGwAaQB0AGkAYwBhACAAZABlACAAbABhACAAUgBhAGkAegAgAEMAbwBzAHQAYQByAHIAaQBjAGUAbgBzAGUAIABkAGUAIABDAGUAcgB0AGkAZgBpAGMAYQBjAGkAbwBuACAARABpAGcAaQB0AGEAbDAqBggrBgEFBQcCARYeaHR0cDovL3d3dy5maXJtYWRpZ2l0YWwuZ28uY3IvMC8GCCsGAQUFBwIBFiNodHRwOi8vd3d3Lm1pY2l0LmdvLmNyL2Zpcm1hZGlnaXRhbDCCAU4GCGCBPAEBAQEBMIIBQDCB4AYIKwYBBQUHAgIwgdMegdAASQBtAHAAbABlAG0AZQBuAHQAYQAgAGwAYQAgAFAAbwBsAGkAdABpAGMAYQAgAGQAZQAgAEMAQQAgAEUAbQBpAHMAbwByAGEAIABwAGEAcgBhACAAUABlAHIAcwBvAG4AYQBzACAARgBpAHMAaQBjAGEAcwAgAHAAZQByAHQAZQBuAGUAYwBpAGUAbgB0AGUAIABhACAAbABhACAAUABLAEkAIABOAGEAYwBpAG8AbgBhAGwAIABkAGUAIABDAG8AcwB0AGEAIABSAGkAYwBhMCoGCCsGAQUFBwIBFh5odHRwOi8vd3d3LmZpcm1hZGlnaXRhbC5nby5jci8wLwYIKwYBBQUHAgEWI2h0dHA6Ly93d3cubWljaXQuZ28uY3IvZmlybWFkaWdpdGFsMIIBoQYIYIE8AQEBAQIwggGTMIIBMgYIKwYBBQUHAgIwggEkHoIBIABJAG0AcABsAGUAbQBlAG4AdABhACAAbABhACAAUABvAGwAaQB0AGkAYwBhACAAcABhAHIAYQAgAGMAZQByAHQAaQBmAGkAYwBhAGQAbwAgAGQAZQAgAGYAaQByAG0AYQAgAGQAaQBnAGkAdABhAGwAIABkAGUAIABwAGUAcgBzAG8AbgBhAHMAIABmAGkAcwBpAGMAYQBzACAAKABjAGkAdQBkAGEAZABhAG4AbwAvAHIAZQBzAGkAZABlAG4AdABlACkAIABwAGUAcgB0AGUAbgBlAGMAaQBlAG4AdABlACAAYQAgAGwAYQAgAFAASwBJACAATgBhAGMAaQBvAG4AYQBsACAAZABlACAAQwBvAHMAdABhACAAUgBpAGMAYTAqBggrBgEFBQcCARYeaHR0cDovL3d3dy5maXJtYWRpZ2l0YWwuZ28uY3IvMC8GCCsGAQUFBwIBFiNodHRwOi8vd3d3Lm1pY2l0LmdvLmNyL2Zpcm1hZGlnaXRhbDCCAaEGCGCBPAEBAQEDMIIBkzCCATIGCCsGAQUFBwICMIIBJB6CASAASQBtAHAAbABlAG0AZQBuAHQAYQAgAGwAYQAgAFAAbwBsAGkAdABpAGMAYQAgAHAAYQByAGEAIABjAGUAcgB0AGkAZgBpAGMAYQBkAG8AIABkAGUAIABhAHUAdABlAG4AdABpAGMAYQBjAGkAbwBuACAAZABlACAAcABlAHIAcwBvAG4AYQBzACAAZgBpAHMAaQBjAGEAcwAgACgAYwBpAHUAZABhAGQAYQBuAG8ALwByAGUAcwBpAGQAZQBuAHQAZQApACAAcABlAHIAdABlAG4AZQBjAGkAZQBuAHQAZQAgAGEAIABsAGEAIABQAEsASQAgAE4AYQBjAGkAbwBuAGEAbAAgAGQAZQAgAEMAbwBzAHQAYQAgAFIAaQBjAGEwKgYIKwYBBQUHAgEWHmh0dHA6Ly93d3cuZmlybWFkaWdpdGFsLmdvLmNyLzAvBggrBgEFBQcCARYjaHR0cDovL3d3dy5taWNpdC5nby5jci9maXJtYWRpZ2l0YWwwGQYJKwYBBAGCNxQCBAweCgBTAHUAYgBDAEEwHwYDVR0jBBgwFoAUda7qstkL99CXt8gRJuiiTTRvLp4wgcgGA1UdHwSBwDCBvTCBuqCBt6CBtIZVaHR0cDovL3d3dy5maXJtYWRpZ2l0YWwuZ28uY3IvcmVwb3NpdG9yaW8vQ0ElMjBSQUlaJTIwTkFDSU9OQUwlMjAtJTIwQ09TVEElMjBSSUNBLmNybIZbaHR0cDovL3d3dy5taWNpdC5nby5jci9maXJtYWRpZ2l0YWwvcmVwb3NpdG9yaW8vQ0ElMjBSQUlaJTIwTkFDSU9OQUwlMjAtJTIwQ09TVEElMjBSSUNBLmNybDCB3AYIKwYBBQUHAQEEgc8wgcwwYQYIKwYBBQUHMAKGVWh0dHA6Ly93d3cuZmlybWFkaWdpdGFsLmdvLmNyL3JlcG9zaXRvcmlvL0NBJTIwUkFJWiUyME5BQ0lPTkFMJTIwLSUyMENPU1RBJTIwUklDQS5jcnQwZwYIKwYBBQUHMAKGW2h0dHA6Ly93d3cubWljaXQuZ28uY3IvZmlybWFkaWdpdGFsL3JlcG9zaXRvcmlvL0NBJTIwUkFJWiUyME5BQ0lPTkFMJTIwLSUyMENPU1RBJTIwUklDQS5jcnQwDQYJKoZIhvcNAQEFBQADggIBAGHSKXy57vchv9fCEQsTcnlYkmrC3QxR/hvT/5wIBI+sKMQbKsnqLxBb+1VwWPs7vMCBy8i3R9wiUycEY0ozuF/JESwibGxGMgudVsEwZIORrG7zTi+JdNdjnKx32MsSrAaDMALcl+OkgtD2JfZUkRcnxJSuAzxjgol+um+lumf4Os9mKSCtZk2zzmoaNsFDjmESvo/l/IX+uAMAfOD2i4YPjepng9SIJdO8sL+R/dLUkCRpec3rK+CnrqElRqosn5j5WkhihdKroipzCi5cqUtpp/eKLdovuPH3gLetw7zxtTPAOatHf6yCOJakUym1DmSzBpCC9VNuIZiIvH1yhzWzI9SjKVBiXggtrFTb6OpTohHLTBZalL4uMz4lydHZWMs74A1IlXXXpu39LyUkz3TejuRXc57RTr20rXc1Lj51YQhHOnwL4M/3n1GbTxD0B+OlI2ZDpiqyx4n5z5QkWmNFvrafkkXx3uGRtMmuO4nXnVT7LFUEga7LAxTGF4fk4v/j6TKREppvYy1vPHxaSmI0OGs/okwgcDIUiEyN5RdsKlS1M7j/rVxuYJDNiN2GhzvLupfEErG0GtJ8IG1Lce+3VMayBWTCbof/l7nAkvhNdxEkaqnl2e7AVuZN+6UVsYM9joi5X6byJVjGoEWDuCAEIWpssWuU3SSm/4XZ4KFX</xd:EncapsulatedX509Certificate>
            <xd:EncapsulatedX509Certificate>MIIFuTCCA6GgAwIBAgIQe/mLJuvFvZNATd95WfCxETANBgkqhkiG9w0BAQUFADBvMRkwFwYDVQQFExBDUEotMi0xMDAtMDk4MzExMQ0wCwYDVQQLEwREQ0ZEMQ4wDAYDVQQKEwVNSUNJVDELMAkGA1UEBhMCQ1IxJjAkBgNVBAMTHUNBIFJBSVogTkFDSU9OQUwgLSBDT1NUQSBSSUNBMB4XDTA4MTExNTAwMTk1NVoXDTQ1MTExNTAwMjgyMVowbzEZMBcGA1UEBRMQQ1BKLTItMTAwLTA5ODMxMTENMAsGA1UECxMERENGRDEOMAwGA1UEChMFTUlDSVQxCzAJBgNVBAYTAkNSMSYwJAYDVQQDEx1DQSBSQUlaIE5BQ0lPTkFMIC0gQ09TVEEgUklDQTCCAiIwDQYJKoZIhvcNAQEBBQADggIPADCCAgoCggIBAMAc2Pvuda+XqVcxcDnCD73V2Uwx66D/wJp9tEv/Ay3CF/Y2Px7lk7ig3dhVCcjU7V59XgYsaZEDOWzOZTk0l+QM3Z77P+t5gy4Z1+b2+o0V3x1h0kxjTGeHJ3tqkfUd8A3Il9Zt8ciDblmqXTozHejOWmC9fm3A07+CK3SRots1IE/45et6qcnCEDqkke/pSmZ1XfNm5BYoLycOP5ZuFazFpxy3nuxZ/oXwBmmcXzwbw1XOXos4L0gsbVa+2jzF03jmbXjsOAah1elUZkXsFMBZPblzq0GfQU8uc6n//YbaayvG0tR7av/99UzV+QFG4eumacwb2Yl9Fvk+BVs6KLblJiAr2N1MeD/kwffQOUafVEq7o8uThh9hamUNiLCenYx2Qh19w1LXRqge0dLjvOOupObgYx1Xq93Iznh5TslBvGDrcnD8LycVmtVnqYE7HOKlC0YhGVe/l2i8spapCGVtniPddXTtZel4XBHO9+jOGFksFtATkvQcO7LFnIcAENzE5r3KjkFWBTk5SiZugPAXX4GfE21cjbNMVjwO+xjbMtmAsm6lLu2NaFgPw9uDGB4Jb/Ek9wmTz7I2fz6YmlnmrAGsw/8vPsBazNCgAHBDOF5vAO6j8NDq5V63rvgV5KkLMrU65HRar19KfCuRnXYUaGc/zsqWgg4WSLK1LBfPAgMBAAGjUTBPMAsGA1UdDwQEAwIBhjAPBgNVHRMBAf8EBTADAQH/MB0GA1UdDgQWBBR1ruqy2Qv30Je3yBEm6KJNNG8unjAQBgkrBgEEAYI3FQEEAwIBADANBgkqhkiG9w0BAQUFAAOCAgEAB3Y86k6LWPJWPaTe1nmq9pdoAusWYA2W+WwHOPbe77MGrRWnSLjGcO4B8lp0OmsNRgmIbhK9yJRcjAXEd2NHYyijGqXebFUhK8f1ef3mZXIPXTrduVjjk7xB1AELko5n7OQ53CVpiF4SgHJ67ElGZoVfJxn+gu48c3uELasCbUxnRIkj5V13CG4RSzc1jEB+CM8S+43oJ+MLg82KrcFPZWYef58rl5KaHAC/xKJwvVqWiAJ/a7b5TsGa20Mt4ZK0eAB9r46m+d5eZ+CM9nUmrMDF56HuYEFGr2gdf02maYNe0aK4XjkWmMfYE5KV2LYMEUmshRb+9juhnIX4AEKfugn3Swwnkk3SC5Y/0Uh5QZ78uVndpwYLusZ5y27qgXn6c6IlNKEUfNCmYPyp37ev0yy9Hmcdxd60CXRVKEDZbRR9DvzvJBpWp9MWZ9fDGzJDTdT8lH7SmAVQCyByvfr38f7Ve108sDyiZKtLXtoxuWfm20Cn1C3ZcKM6n8+sas+CohWDPiaOioSUvJPq7tD1Zg2HTE1PurolDc8qQ8kIfMBbt2BDgnUXI9Sn5Ux/KJ63j8jROJtSKx6PF0CTU/O0AmNPISXSoUbfJOJDIq3Ey3FyA0eIBlyyByRHXhxr+1Wsr17F7pDX7Jt1zuCb6Wk8KAfG19h0D0fgQYTIOUQxEMc=</xd:EncapsulatedX509Certificate>
          </xd:CertificateValues>
          <xd:CompleteRevocationRefs>
            <xd:OCSPRefs>
              <xd:OCSPRef>
                <xd:OCSPIdentifier>
                  <xd:ResponderID>
                    <xd:ByKey>dxayQZlo3AXX3RhGxzf34qS4vTM=</xd:ByKey>
                  </xd:ResponderID>
                  <xd:ProducedAt>2015-11-03T21:57:41Z</xd:ProducedAt>
                </xd:OCSPIdentifier>
                <xd:DigestAlgAndValue>
                  <DigestMethod Algorithm="http://www.w3.org/2000/09/xmldsig#sha1"/>
                  <DigestValue>M6zxFC+r6CY57EIOvyy0iLpKFR0=</DigestValue>
                </xd:DigestAlgAndValue>
              </xd:OCSPRef>
            </xd:OCSPRefs>
            <xd:CRLRefs>
              <xd:CRLRef>
                <xd:DigestAlgAndValue>
                  <DigestMethod Algorithm="http://www.w3.org/2000/09/xmldsig#sha1"/>
                  <DigestValue>YoblvEsGGw4IQJOsPqR7TSxEVHQ=</DigestValue>
                </xd:DigestAlgAndValue>
                <xd:CRLIdentifier>
                  <xd:Issuer>CN=CA POLITICA PERSONA FISICA - COSTA RICA, OU=DCFD, O=MICIT, C=CR, SERIALNUMBER=CPJ-2-100-098311</xd:Issuer>
                  <xd:IssueTime>2015-09-21T20:20:20Z</xd:IssueTime>
                </xd:CRLIdentifier>
              </xd:CRLRef>
              <xd:CRLRef>
                <xd:DigestAlgAndValue>
                  <DigestMethod Algorithm="http://www.w3.org/2000/09/xmldsig#sha1"/>
                  <DigestValue>ITzENnQgNCHmZQw3tqzvNwYkrwA=</DigestValue>
                </xd:DigestAlgAndValue>
                <xd:CRLIdentifier>
                  <xd:Issuer>CN=CA RAIZ NACIONAL - COSTA RICA, C=CR, O=MICIT, OU=DCFD, SERIALNUMBER=CPJ-2-100-098311</xd:Issuer>
                  <xd:IssueTime>2015-07-29T17:12:36Z</xd:IssueTime>
                </xd:CRLIdentifier>
              </xd:CRLRef>
            </xd:CRLRefs>
          </xd:CompleteRevocationRefs>
          <xd:RevocationValues>
            <xd:OCSPValues>
              <xd:EncapsulatedOCSPValue>MIIGKAoBAKCCBiEwggYdBgkrBgEFBQcwAQEEggYOMIIGCjCBvKIWBBR3FrJBmWjcBdfdGEbHN/fipLi9MxgPMjAxNTExMDMyMTU3NDFaMIGQMIGNMEMwCQYFKw4DAhoFAAQUCeE53CzRjIb88eXVAXO/PcecUc4EFEjUipShoDKIP6qxNhCUK+6UQYKsAgojMJYhAAEAA++IgAAYDzIwMTUxMTAzMjExNTE1WqARGA8yMDE1MTEwNTA5MzUxNVqhIDAeMBwGCSsGAQQBgjcVBAQPFw0xNTExMDQyMTI1MTVaMA0GCSqGSIb3DQEBBQUAA4IBAQBYseklsfCwb5+4nOfc6Fn9fVa5P6AusEixRXVAjEVnMjmequWF/9b8TamlUhcGeLGraiR4AIvo+LqMvi/JwHgt++1G4K5nJGQwh5YR6zo76OAAbtzhSO2/voq6T5RN6aMB2I1Fb4Poi0/me3CFSyD09hmCkw5GZYxNS6phJyhUJ/EOZCI+QkzZdETNYQHk3MRJarAtOsPcFxTGd8mGvD8Qp7ZOJR0YDRrjZXuCvPGogIjtNyXEafFpvtHscKF4n3ZK01ioLfv2SFZX8ub0eTjR0C71bsqvcCnWxqrmAUY/gxF8zdm/BuO6MqhS6otn5ZVmMqg4iwNCErErxV2gaZ+YoIIEMzCCBC8wggQrMIIDE6ADAgECAgozziyMAAEABCNXMA0GCSqGSIb3DQEBBQUAMIGaMRUwEwYDVQQFEww0LTAwMC0wMDQwMTcxCzAJBgNVBAYTAkNSMSQwIgYDVQQKExtCQU5DTyBDRU5UUkFMIERFIENPU1RBIFJJQ0ExKjAoBgNVBAsTIURJVklTSU9OIERFIFNFUlZJQ0lPUyBGSU5BTkNJRVJPUzEiMCAGA1UEAxMZQ0EgU0lOUEUgLSBQRVJTT05BIEZJU0lDQTAeFw0xNTExMDMwOTA1MjBaFw0xNTExMTcwOTA1MjBaMBoxGDAWBgNVBAMTD1BMQVRBTkFSLmZkaS5jcjCCASIwDQYJKoZIhvcNAQEBBQADggEPADCCAQoCggEBAK0THQuYvswo46IxUeu2wBrrei/UFhXQtU7a6J/9AHbF+xnJkGPaX4reFbFjIg5e8ZxEjUGgVwCr0m73z58XRUSRG+B/u7P28YRkEp4/lM8uXcFo+sZPtt3gHOS5/Poiy+/tTFhGkPsp3s6r/Lc6GbgwbNw1B+oXord31NTRXX7xBAaSaf5vam/9WyrFiC6lhsTAoV3wQNu822wMEZiBvQYJRfoUBUuTyDTxV3kQB/xzkbQeUFUsjxYpudWXezH/v/QY6CfhJp/fPieJ3kt1/ZtOkX638hpfd4hbw/adVVRcEAmgvKPMbLxa/XjPB+QiyUkpURj+9t9phXnjctD2bpUCAwEAAaOB8TCB7jA9BgkrBgEEAYI3FQcEMDAuBiYrBgEEAYI3FQiFxOpbgtHjNZWRG4L5lxiGpctrgX+D9vx3gbjxMwIBZAIBATATBgNVHSUEDDAKBggrBgEFBQcDCTAOBgNVHQ8BAf8EBAMCB4AwGwYJKwYBBAGCNxUKBA4wDDAKBggrBgEFBQcDCTAPBgkrBgEFBQcwAQUEAgUAMB8GA1UdIwQYMBaAFEjUipShoDKIP6qxNhCUK+6UQYKsMB0GA1UdDgQWBBR3FrJBmWjcBdfdGEbHN/fipLi9MzAaBgNVHREEEzARgg9QTEFUQU5BUi5mZGkuY3IwDQYJKoZIhvcNAQEFBQADggEBAEF4oYbOwlJ3VbZ+B7Iznrk/+c3RnuQoXstRXhEaCP9OalWiFcratrxi/0QLiSYWDq8on7Don5t6YQapP0CEugXLfMwbht6dOxWzaIIlEivADIXJBhfwYhPyi8gTqPKvbUGZyb7z9tb16HkT2X/qiwXDAjTvHUINWCBqbu5jvAvDQhlypRuCbHMm+dPWQwaui/9BmW/RYZuGS9yPocy1g2OiCr4vkH1U8nzRKFh5o95CYMbONZD+GqtKkRwiMQYRR1BWkP8Pn1552FLUKXr+owOP/uWkm6xT3IO7UBSV37yjffUcXOVtWgUIZSHiX3vsrFjlBAVrKJ7A/4IROgovuXM=</xd:EncapsulatedOCSPValue>
            </xd:OCSPValues>
            <xd:CRLValues>
              <xd:EncapsulatedCRLValue>MIICJDCCAQwCAQEwDQYJKoZIhvcNAQEFBQAweTEZMBcGA1UEBRMQQ1BKLTItMTAwLTA5ODMxMTELMAkGA1UEBhMCQ1IxDjAMBgNVBAoTBU1JQ0lUMQ0wCwYDVQQLEwREQ0ZEMTAwLgYDVQQDEydDQSBQT0xJVElDQSBQRVJTT05BIEZJU0lDQSAtIENPU1RBIFJJQ0EXDTE1MDkyMTIwMjAyMFoXDTE1MTEyMjA4NDAyMFqgXzBdMB8GA1UdIwQYMBaAFETYKxekVkGBUxiXoOjTXcVZ3I+WMBAGCSsGAQQBgjcVAQQDAgEAMAoGA1UdFAQDAgE1MBwGCSsGAQQBgjcVBAQPFw0xNTExMjEyMDMwMjBaMA0GCSqGSIb3DQEBBQUAA4IBAQA1GjqpcPJBaoJkLBwE+W23nIKda/ITIcRDF36vDQBlD80OUXHF6HWnUMgHMw1ZBjA6H889MH6x17cVwRK5CGTQPJdJZzIXgKKM1fjTqJ4IMKvmsQ21KANpwWWzaOyaXZ6x2R4J7GknIOFPcLSDjrgWsaErfFNKc7o9usF8NtAEQtKz8BVLswG5pnyhploNl/atBPCex8FdjMGji4B6MB+fEC+kCNS5NzymaggNdqKlVBOePXhZdyLwxbzd2qsopk77JgtHQwRAzy2/FynLfs7VMUntpgUp5BEuzQfmhGGZSOku1Zobr0DpoQxh9P9h2tRuA3IwRcrfKLJqslNWkhka</xd:EncapsulatedCRLValue>
              <xd:EncapsulatedCRLValue>MIIDGjCCAQICAQEwDQYJKoZIhvcNAQEFBQAwbzEZMBcGA1UEBRMQQ1BKLTItMTAwLTA5ODMxMTENMAsGA1UECxMERENGRDEOMAwGA1UEChMFTUlDSVQxCzAJBgNVBAYTAkNSMSYwJAYDVQQDEx1DQSBSQUlaIE5BQ0lPTkFMIC0gQ09TVEEgUklDQRcNMTUwNzI5MTcxMjM2WhcNMTUxMTMwMDUzMjM2WqBfMF0wHwYDVR0jBBgwFoAUda7qstkL99CXt8gRJuiiTTRvLp4wEAYJKwYBBAGCNxUBBAMCAQAwCgYDVR0UBAMCARswHAYJKwYBBAGCNxUEBA8XDTE1MTEyOTE3MjIzNlowDQYJKoZIhvcNAQEFBQADggIBAL1JEFWQLyEPTs1hHGQXRKOebYs8q9BfTNHXjPUhUSFZbThHM+fxdr+s/G57EFIyFmMdlVz0VaJpSCq8Zuf7q+55svwHMq+wzfy1ByJGnAOzWQkEL8eJWoncWf3TUxNAc2vITX9oHmECuW41Y5V85USKawDst8PlZ6Td/nHgNZgOmHeAkrPyoB83FGrvkgR8hMBvkr/0GYNlhhiY3ZguDe0r19dBiDOBjl5SKzATJvQ2Dj0DpSDrGpv9maP7P5AkWlqYqCio54h/6X/RxyuupQcpyCpvpwInQgi4jRcVTjlAqaRiZWt42zFJPHYHN7vgAUjVFlKoK2nHW9bsWOSbsDn9Djo/YtcVzq/PK0fGtbcEMbLsf54qlZB3Cv56qRcjFAKa35UVengmJ5Nr81cIr0J9Zr5tHIc0XwCl0IwgikK3c7inhA32znbVBghCbfMt1MLVhQa4uopQoZoJzIMOKQt7j+AgvT+yIfyUK/yAiYBOMlPh5pzKFv9lAXGT2i3IcgBm4qBRIxFP+0D05oT2HYLYG+nOioFAW6630OKYU9jp7u6p3p+JdIybzHtziFdUoTTk5DJ77lWLV1wxQtbH9VYtQUOOkl3rMZYQGLWyjc9BTcvdlgn1PORjSyE6466B8OEce+lJkkQGALgEv/iMed9LS+74jkyywZAWnuNh6Dwf</xd:EncapsulatedCRLValue>
            </xd:CRLValues>
          </xd:RevocationValues>
          <xd:SigAndRefsTimeStamp>
            <CanonicalizationMethod Algorithm="http://www.w3.org/TR/2001/REC-xml-c14n-20010315"/>
            <xd:EncapsulatedTimeStamp>MIIJlwYJKoZIhvcNAQcCoIIJiDCCCYQCAQMxCzAJBgUrDgMCGgUAMGMGCyqGSIb3DQEJEAEEoFQEUjBQAgEBBghggTwBAQEBBTAhMAkGBSsOAwIaBQAEFN5mFr+cWHQeC30xQSBP1dKB3+8wAgQAq5FOGA8yMDE1MTEwMzIyMTEzNVowBIACAfQBAf+gggbGMIIGwjCCBaqgAwIBAgIKYRRWtwAAAAAAAzANBgkqhkiG9w0BAQUFADB8MRkwFwYDVQQFExBDUEotMi0xMDAtMDk4MzExMQswCQYDVQQGEwJDUjEOMAwGA1UEChMFTUlDSVQxDTALBgNVBAsTBERDRkQxMzAxBgNVBAMTKkNBIFBPTElUSUNBIFNFTExBRE8gREUgVElFTVBPIC0gQ09TVEEgUklDQTAeFw0xMDEyMDMyMTA0NTVaFw0xNzEyMDMyMTE0NTVaMHExGTAXBgNVBAUTEENQSi00LTAwMC0wMDQwMTcxCzAJBgNVBAYTAkNSMSQwIgYDVQQKExtCQU5DTyBDRU5UUkFMIERFIENPU1RBIFJJQ0ExDTALBgNVBAsTBDAwMDExEjAQBgNVBAMTCVRTQSBTSU5QRTCCASIwDQYJKoZIhvcNAQEBBQADggEPADCCAQoCggEBAOI1Axt9aHr9/12bVMqF07CGDIFGlyHm07kcxciZxkv0KkiR/0xDMPdKypVYFlojCNPH2cKNWIkrmS9KrdjsesR6jAuMfbD0B7mwMbY1SAPFwRdafPq5GxknpN9hlaXgLevYgHIRo5f9neyTyeqBCKClkJqkkAxV2bncW2jUpiPGmNkeCxoOhjkJp7nGucUoEAiyE2HAH9U6l4IzxWiOnVib/JDmZAOQ4/8DfNO0QW+UrYk+CYFxbq0u1m8/yVxesoVcrThyNRtjDxygzy29/JaeLQNK3pZ1xogVlQSdRvCuken9dBcU7OaEsjXwJFWDQ/X9qkFBtBFXQNf1hsbnIOkCAwEAAaOCA08wggNLMIGsBgNVHSAEgaQwgaEwgZ4GCGCBPAEBAQEFMIGRMGoGCCsGAQUFBwICMF4eXABJAG0AcABsAGUAbQBlAG4AdABhACAAbABhACAAQQB1AHQAbwByAGkAZABhAGQAIABkAGUAIABFAHMAdABhAG0AcABhAGQAbwAgAGQAZQAgAFQAaQBlAG0AcABvMCMGCCsGAQUFBwIBFhdodHRwOi8vdHNhLnNpbnBlLmZpLmNyLzAWBgNVHSUBAf8EDDAKBggrBgEFBQcDCDAOBgNVHQ8BAf8EBAMCBsAwRAYJKoZIhvcNAQkPBDcwNTAOBggqhkiG9w0DAgICAIAwDgYIKoZIhvcNAwQCAgCAMAcGBSsOAwIHMAoGCCqGSIb3DQMHMB0GA1UdDgQWBBQxJ3K2KwqakJJIpu9kofQshcBK0zAfBgNVHSMEGDAWgBR8yAsKVkTFOJMClWHhsZQ0afQScTCB6gYDVR0fBIHiMIHfMIHcoIHZoIHWhmZodHRwOi8vd3d3LmZpcm1hZGlnaXRhbC5nby5jci9yZXBvc2l0b3Jpby9DQSUyMFBPTElUSUNBJTIwU0VMTEFETyUyMERFJTIwVElFTVBPJTIwLSUyMENPU1RBJTIwUklDQS5jcmyGbGh0dHA6Ly93d3cubWljaXQuZ28uY3IvZmlybWFkaWdpdGFsL3JlcG9zaXRvcmlvL0NBJTIwUE9MSVRJQ0ElMjBTRUxMQURPJTIwREUlMjBUSUVNUE8lMjAtJTIwQ09TVEElMjBSSUNBLmNybDCB/gYIKwYBBQUHAQEEgfEwge4wcgYIKwYBBQUHMAKGZmh0dHA6Ly93d3cuZmlybWFkaWdpdGFsLmdvLmNyL3JlcG9zaXRvcmlvL0NBJTIwUE9MSVRJQ0ElMjBTRUxMQURPJTIwREUlMjBUSUVNUE8lMjAtJTIwQ09TVEElMjBSSUNBLmNydDB4BggrBgEFBQcwAoZsaHR0cDovL3d3dy5taWNpdC5nby5jci9maXJtYWRpZ2l0YWwvcmVwb3NpdG9yaW8vQ0ElMjBQT0xJVElDQSUyMFNFTExBRE8lMjBERSUyMFRJRU1QTyUyMC0lMjBDT1NUQSUyMFJJQ0EuY3J0MA0GCSqGSIb3DQEBBQUAA4IBAQC9VUJhJDOPqjbHccvD8bO/iKSmpa+5b9V8ny9kebMqBUbp94j8FIfZ9KfB3/eYQjr19kOaF5qPIBcBRHsiZQZna30ScklyN8FWbalV85dTfHqBruQAlJeQ86kfQ9Kl2tmUN5guOFhUZbEHgZLFunWK3ut3ukPRkeZVFRHSh3EOoq4jjm3MLoE0QOpKxk0ub2qIx3n9rBlu7QYBE1PHTCgMsSxbD1MOiqFuAtjsYq6erJq+qh4pXHGYGfJpAwpqgiGlhdbvHwwTMo8GTJMZAAv42syOBY4NbRVA0MBM3zfFVQrKt3qCWPmJAbFS5ToxLaYpQCLR7pbiBFTNSFyOuvyCMYICQTCCAj0CAQEwgYowfDEZMBcGA1UEBRMQQ1BKLTItMTAwLTA5ODMxMTELMAkGA1UEBhMCQ1IxDjAMBgNVBAoTBU1JQ0lUMQ0wCwYDVQQLEwREQ0ZEMTMwMQYDVQQDEypDQSBQT0xJVElDQSBTRUxMQURPIERFIFRJRU1QTyAtIENPU1RBIFJJQ0ECCmEUVrcAAAAAAAMwCQYFKw4DAhoFAKCBjDAaBgkqhkiG9w0BCQMxDQYLKoZIhvcNAQkQAQQwHAYJKoZIhvcNAQkFMQ8XDTE1MTEwMzIyMTEzNVowIwYJKoZIhvcNAQkEMRYEFLSyTkyjGZ7GsYcpzTX2eruDqKSOMCsGCyqGSIb3DQEJEAIMMRwwGjAYMBYEFFKSNojhCyFC83DFLbiuPysk5OpDMA0GCSqGSIb3DQEBAQUABIIBAL4asP7g59AgHthaqxVYbLHpMcUyNVjcUOooIT3BivnR9O5IYpZsXKGXv/z6jntwXhJk2GtHdXMhLBkunv6xWcsWVBHYU6aH4OcvUYYsVGkv7aGMcCzNpjV/z4s0gYIAm3ElN7GqzpZ4YGLcUEGximgMicK8qHzlZTZv22LybfC3ShNv0ffTJtSbRtCDVFTIKOJ9zIAuqqv9Ep/zKelL3+JkcL9sYLLVc3ZV5aRRxwuPT6zCmn2kXeK9rdZoTkHXl2cHH1FtQ26/JQ2IHmkSw5BeTQxySLELHv2c0WqedX9dTqY66gaPOabivYaF1qDJe4Cq1CB+Gx3CI1hVFwOjSTs=</xd:EncapsulatedTimeStamp>
          </xd:SigAndRefsTimeStamp>
        </xd:UnsignedSignatureProperties>
      </xd:Un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no xmlns="dbb02e33-bfb5-405a-9ed6-7a97e7856582">2009</Anno>
    <SharedWithUsers xmlns="cd5e849a-c218-4d82-870e-2a39b48a01b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0B1EBAC9608746A03E54D810261FE3" ma:contentTypeVersion="2" ma:contentTypeDescription="Crear nuevo documento." ma:contentTypeScope="" ma:versionID="b074b07db78457deb1ca3adecdf634ea">
  <xsd:schema xmlns:xsd="http://www.w3.org/2001/XMLSchema" xmlns:xs="http://www.w3.org/2001/XMLSchema" xmlns:p="http://schemas.microsoft.com/office/2006/metadata/properties" xmlns:ns2="cd5e849a-c218-4d82-870e-2a39b48a01b7" xmlns:ns3="dbb02e33-bfb5-405a-9ed6-7a97e7856582" targetNamespace="http://schemas.microsoft.com/office/2006/metadata/properties" ma:root="true" ma:fieldsID="a8cf61cf29c346d78a353c42bc6c4784" ns2:_="" ns3:_="">
    <xsd:import namespace="cd5e849a-c218-4d82-870e-2a39b48a01b7"/>
    <xsd:import namespace="dbb02e33-bfb5-405a-9ed6-7a97e78565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An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5e849a-c218-4d82-870e-2a39b48a01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b02e33-bfb5-405a-9ed6-7a97e7856582" elementFormDefault="qualified">
    <xsd:import namespace="http://schemas.microsoft.com/office/2006/documentManagement/types"/>
    <xsd:import namespace="http://schemas.microsoft.com/office/infopath/2007/PartnerControls"/>
    <xsd:element name="Anno" ma:index="9" nillable="true" ma:displayName="Año" ma:format="Dropdown" ma:internalName="Anno">
      <xsd:simpleType>
        <xsd:restriction base="dms:Choice"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DC434-AEDC-4925-A71E-EE513A2F8983}"/>
</file>

<file path=customXml/itemProps2.xml><?xml version="1.0" encoding="utf-8"?>
<ds:datastoreItem xmlns:ds="http://schemas.openxmlformats.org/officeDocument/2006/customXml" ds:itemID="{A40B949D-38CC-42B1-A0A3-ECF6827AD1C1}"/>
</file>

<file path=customXml/itemProps3.xml><?xml version="1.0" encoding="utf-8"?>
<ds:datastoreItem xmlns:ds="http://schemas.openxmlformats.org/officeDocument/2006/customXml" ds:itemID="{19202F62-C4EA-4DEA-B792-0A436AF4BD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Programa adquisiciones</vt:lpstr>
      <vt:lpstr>'Programa adquisiciones'!Área_de_impresión</vt:lpstr>
      <vt:lpstr>'Programa adquisiciones'!Títulos_a_imprimir</vt:lpstr>
    </vt:vector>
  </TitlesOfParts>
  <Company>BCCR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Ajuste al programa de adquisiciones </dc:title>
  <dc:creator>BARRANTES ELIZONDO MARIO</dc:creator>
  <cp:lastModifiedBy>VILLALOBOS HIDALGO CAROLINA</cp:lastModifiedBy>
  <dcterms:created xsi:type="dcterms:W3CDTF">2015-10-27T19:53:59Z</dcterms:created>
  <dcterms:modified xsi:type="dcterms:W3CDTF">2015-11-03T21:58:00Z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0x010100C00B1EBAC9608746A03E54D810261FE3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</Properties>
</file>